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<sst xmlns="http://schemas.openxmlformats.org/spreadsheetml/2006/main" count="451" uniqueCount="447">
  <si>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</si>
  <si>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</si>
  <si>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</si>
  <si>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</si>
  <si>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</si>
  <si>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</si>
  <si>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</si>
  <si>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</si>
  <si>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</si>
  <si>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</si>
  <si>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</si>
  <si>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</si>
  <si>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</si>
  <si>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</si>
  <si>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</si>
  <si>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</si>
  <si>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</si>
  <si>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</si>
  <si>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</si>
  <si>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</si>
  <si>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</si>
  <si>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</si>
  <si>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</si>
  <si>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</si>
  <si>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</si>
  <si>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</si>
  <si>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</si>
  <si>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</si>
  <si>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</si>
  <si>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</si>
  <si>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</si>
  <si>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</si>
  <si>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</si>
  <si>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</si>
  <si>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</si>
  <si>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</si>
  <si>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</si>
  <si>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</si>
  <si>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</si>
  <si>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</si>
  <si>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</si>
  <si>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</si>
  <si>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</si>
  <si>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</si>
  <si>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</si>
  <si>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</si>
  <si>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</si>
  <si>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</si>
  <si>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</si>
  <si>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</si>
  <si>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</si>
  <si>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</si>
  <si>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</si>
  <si>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</si>
  <si>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</si>
  <si>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</si>
  <si>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</si>
  <si>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</si>
  <si>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</si>
  <si>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</si>
  <si>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</si>
  <si>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</si>
  <si>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</si>
  <si>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</si>
  <si>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</si>
  <si>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</si>
  <si>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</si>
  <si>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</si>
  <si>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</si>
  <si>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</si>
  <si>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</si>
  <si>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</si>
  <si>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</si>
  <si>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</si>
  <si>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</si>
  <si>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</si>
  <si>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</si>
  <si>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</si>
  <si>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</si>
  <si>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</si>
  <si>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</si>
  <si>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</si>
  <si>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</si>
  <si>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</si>
  <si>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</si>
  <si>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</si>
  <si>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</si>
  <si>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</si>
  <si>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</si>
  <si>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</si>
  <si>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</si>
  <si>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</si>
  <si>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</si>
  <si>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</si>
  <si>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</si>
  <si>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</si>
  <si>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</si>
  <si>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</si>
  <si>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</si>
  <si>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</si>
  <si>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</si>
  <si>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</si>
  <si>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</si>
  <si>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</si>
  <si>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</si>
  <si>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</si>
  <si>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</si>
  <si>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</si>
  <si>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</si>
  <si>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</si>
  <si>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</si>
  <si>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</si>
  <si>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</si>
  <si>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</si>
  <si>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</si>
  <si>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</si>
  <si>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</si>
  <si>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</si>
  <si>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</si>
  <si>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</si>
  <si>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</si>
  <si>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</si>
  <si>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</si>
  <si>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</si>
  <si>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</si>
  <si>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</si>
  <si>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</si>
  <si>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</si>
  <si>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</si>
  <si>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</si>
  <si>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</si>
  <si>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</si>
  <si>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</si>
  <si>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</si>
  <si>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</si>
  <si>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</si>
  <si>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</si>
  <si>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</si>
  <si>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</si>
  <si>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</si>
  <si>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</si>
  <si>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</si>
  <si>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</si>
  <si>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</si>
  <si>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</si>
  <si>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</si>
  <si>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</si>
  <si>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</si>
  <si>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</si>
  <si>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</si>
  <si>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</si>
  <si>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</si>
  <si>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</si>
  <si>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</si>
  <si>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</si>
  <si>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</si>
  <si>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</si>
  <si>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</si>
  <si>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</si>
  <si>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</si>
  <si>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</si>
  <si>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</si>
  <si>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</si>
  <si>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</si>
  <si>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</si>
  <si>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</si>
  <si>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</si>
  <si>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</si>
  <si>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</si>
  <si>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</si>
  <si>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</si>
  <si>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</si>
  <si>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</si>
  <si>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</si>
  <si>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</si>
  <si>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</si>
  <si>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</si>
  <si>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</si>
  <si>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</si>
  <si>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</si>
  <si>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</si>
  <si>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</si>
  <si>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</si>
  <si>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</si>
  <si>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</si>
  <si>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</si>
  <si>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</si>
  <si>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</si>
  <si>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</si>
  <si>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</si>
  <si>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</si>
  <si>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</si>
  <si>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</si>
  <si>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</si>
  <si>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</si>
  <si>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</si>
  <si>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</si>
  <si>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</si>
  <si>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</si>
  <si>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</si>
  <si>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</si>
  <si>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</si>
  <si>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</si>
  <si>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</si>
  <si>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</si>
  <si>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</si>
  <si>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</si>
  <si>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</si>
  <si>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</si>
  <si>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</si>
  <si>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</si>
  <si>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</si>
  <si>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</si>
  <si>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</si>
  <si>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</si>
  <si>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</si>
  <si>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</si>
  <si>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</si>
  <si>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</si>
  <si>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</si>
  <si>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</si>
  <si>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</si>
  <si>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</si>
  <si>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</si>
  <si>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</si>
  <si>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</si>
  <si>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</si>
  <si>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</si>
  <si>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</si>
  <si>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</si>
  <si>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</si>
  <si>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</si>
  <si>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</si>
  <si>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</si>
  <si>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</si>
  <si>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</si>
  <si>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</si>
  <si>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</si>
  <si>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</si>
  <si>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</si>
  <si>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</si>
  <si>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</si>
  <si>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</si>
  <si>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</si>
  <si>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</si>
  <si>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</si>
  <si>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</si>
  <si>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</si>
  <si>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</si>
  <si>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</si>
  <si>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</si>
  <si>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</si>
  <si>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</si>
  <si>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</si>
  <si>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</si>
  <si>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</si>
  <si>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</si>
  <si>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</si>
  <si>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</si>
  <si>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</si>
  <si>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</si>
  <si>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</si>
  <si>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</si>
  <si>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</si>
  <si>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</si>
  <si>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</si>
  <si>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</si>
  <si>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</si>
  <si>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</si>
  <si>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</si>
  <si>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</si>
  <si>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</si>
  <si>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</si>
  <si>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</si>
  <si>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</si>
  <si>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</si>
  <si>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</si>
  <si>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</si>
  <si>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</si>
  <si>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</si>
  <si>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</si>
  <si>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</si>
  <si>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</si>
  <si>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</si>
  <si>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</si>
  <si>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</si>
  <si>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</si>
  <si>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</si>
  <si>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</si>
  <si>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</si>
  <si>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</si>
  <si>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</si>
  <si>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</si>
  <si>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</si>
  <si>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</si>
  <si>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</si>
  <si>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</si>
  <si>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</si>
  <si>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</si>
  <si>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</si>
  <si>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</si>
  <si>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</si>
  <si>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</si>
  <si>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</si>
  <si>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</si>
  <si>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</si>
  <si>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</si>
  <si>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</si>
  <si>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</si>
  <si>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</si>
  <si>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</si>
  <si>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% исполнения к плану на 2020 год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</si>
  <si>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</si>
  <si>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</si>
  <si>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</si>
  <si>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</si>
  <si>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</si>
  <si>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</si>
  <si>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</si>
  <si>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</si>
  <si>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</si>
  <si>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</si>
  <si>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</si>
  <si>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</si>
  <si>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</si>
  <si>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</si>
  <si>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План на 2020 год, утвержден решением Думы города Мегиона от 27.03.2020 №431 (с учетом уведомлений Департамента финансов ХМАО-Югры)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</si>
  <si>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</si>
  <si>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</si>
  <si>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</si>
  <si>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</si>
  <si>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</si>
  <si>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</si>
  <si>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</si>
  <si>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</si>
  <si>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</si>
  <si>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000  1  16  01000  01  0000  140</t>
  </si>
  <si>
    <t>000  1  16  01050  01  0000  140</t>
  </si>
  <si>
    <t>000  1  16  01053  01  0000  140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</si>
  <si>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</si>
  <si>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</si>
  <si>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</si>
  <si>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</si>
  <si>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000  1  16  01062  01  0000  140</t>
  </si>
  <si>
    <t>000  1  16  01063  01  0000  140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</si>
  <si>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</si>
  <si>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000  1  16  01070  01  0000  140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</si>
  <si>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</si>
  <si>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</si>
  <si>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</si>
  <si>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000  1  16  01080  01  0000  140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</si>
  <si>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</si>
  <si>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000  1  16  01082  01  0000  140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</si>
  <si>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</si>
  <si>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</si>
  <si>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000  1  16  01090  01  0000  140</t>
  </si>
  <si>
    <t>000  1  16  01092  01  0000  140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</si>
  <si>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</si>
  <si>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</si>
  <si>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000  1  16  01140  01  0000  140</t>
  </si>
  <si>
    <t>000  1  16  01142  01  0000  140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</si>
  <si>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</si>
  <si>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</si>
  <si>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</si>
  <si>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000  1  16  01150  01  0000  140</t>
  </si>
  <si>
    <t>000  1  16  01153  01  0000  140</t>
  </si>
  <si>
    <t>000  1  16  01154  01  0000  140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</si>
  <si>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</si>
  <si>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</si>
  <si>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</si>
  <si>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</si>
  <si>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</si>
  <si>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</si>
  <si>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</si>
  <si>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</si>
  <si>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</si>
  <si>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</si>
  <si>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</si>
  <si>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</si>
  <si>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</si>
  <si>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</si>
  <si>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</si>
  <si>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</si>
  <si>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</si>
  <si>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</si>
  <si>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</si>
  <si>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</si>
  <si>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</si>
  <si>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</si>
  <si>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</si>
  <si>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</si>
  <si>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</si>
  <si>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</si>
  <si>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</si>
  <si>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</si>
  <si>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</si>
  <si>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</si>
  <si>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</si>
  <si>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</si>
  <si>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</si>
  <si>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</si>
  <si>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</si>
  <si>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</si>
  <si>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</si>
  <si>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</si>
  <si>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</si>
  <si>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</si>
  <si>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</si>
  <si>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</si>
  <si>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</si>
  <si>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</si>
  <si>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</si>
  <si>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</si>
  <si>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</si>
  <si>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</si>
  <si>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</si>
  <si>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</si>
  <si>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</si>
  <si>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</si>
  <si>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</si>
  <si>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</si>
  <si>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</si>
  <si>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</si>
  <si>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</si>
  <si>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</si>
  <si>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</si>
  <si>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</si>
  <si>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</si>
  <si>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</si>
  <si>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</si>
  <si>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</si>
  <si>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городского округа город Мегион по кодам классификации доходов бюджетов за полугодие 2020 года</t>
  </si>
  <si>
    <t>Исполнено на 01.07.2020 года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</si>
  <si>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</si>
  <si>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</si>
  <si>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</si>
  <si>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</si>
  <si>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</si>
  <si>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>000  2  02  15853  00  0000  150</t>
  </si>
  <si>
    <t>000  2  02  15853  04  0000  150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</si>
  <si>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</si>
  <si>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</si>
  <si>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</si>
  <si>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</si>
  <si>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</si>
  <si>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</si>
  <si>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 xml:space="preserve"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</si>
</sst>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1"/>
  <sheetViews>
    <sheetView tabSelected="1" zoomScalePageLayoutView="0" workbookViewId="0" topLeftCell="A1">
      <selection activeCell="D1" sqref="D1:F5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6" s="1" customFormat="1" ht="15.75" customHeight="1">
      <c r="C2" s="2"/>
      <c r="D2" s="2"/>
      <c r="E2" s="3"/>
      <c r="F2" s="4"/>
    </row>
    <row r="3" spans="3:6" s="1" customFormat="1" ht="15.75" customHeight="1">
      <c r="C3" s="2"/>
      <c r="D3" s="2"/>
      <c r="E3" s="3"/>
      <c r="F3" s="4"/>
    </row>
    <row r="4" spans="3:6" s="1" customFormat="1" ht="15.75" customHeight="1">
      <c r="C4" s="2"/>
      <c r="D4" s="2"/>
      <c r="E4" s="3"/>
      <c r="F4" s="4"/>
    </row>
    <row r="5" spans="3:4" s="1" customFormat="1" ht="15.75">
      <c r="C5" s="2"/>
      <c r="D5" s="2"/>
    </row>
    <row r="6" spans="2:6" s="1" customFormat="1" ht="21" customHeight="1">
      <c r="B6" s="27" t="s">
        <v>431</v>
      </c>
      <c r="C6" s="27"/>
      <c r="D6" s="27"/>
      <c r="E6" s="27"/>
      <c r="F6" s="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5" t="s">
        <v>326</v>
      </c>
      <c r="E9" s="7" t="s">
        <v>432</v>
      </c>
      <c r="F9" s="7" t="s">
        <v>311</v>
      </c>
    </row>
    <row r="10" spans="2:6" ht="15.75">
      <c r="B10" s="12" t="s">
        <v>0</v>
      </c>
      <c r="C10" s="13" t="s">
        <v>1</v>
      </c>
      <c r="D10" s="14">
        <f>SUM(D11,D162)</f>
        <v>5078778.7</v>
      </c>
      <c r="E10" s="14">
        <f>SUM(E11,E162)</f>
        <v>2126987.9999999995</v>
      </c>
      <c r="F10" s="14">
        <f>SUM(E10/D10)*100</f>
        <v>41.87991101088928</v>
      </c>
    </row>
    <row r="11" spans="2:8" ht="15.75">
      <c r="B11" s="12" t="s">
        <v>2</v>
      </c>
      <c r="C11" s="13" t="s">
        <v>3</v>
      </c>
      <c r="D11" s="14">
        <f>SUM(D12,D19,D29,D45,D56,D63,D78,D86,D97,D113,D157)</f>
        <v>1418415.3</v>
      </c>
      <c r="E11" s="14">
        <f>SUM(E12,E19,E29,E45,E56,E63,E78,E86,E97,E113,E157)</f>
        <v>666735.5999999997</v>
      </c>
      <c r="F11" s="14">
        <f aca="true" t="shared" si="0" ref="F11:F74">SUM(E11/D11)*100</f>
        <v>47.005668932082145</v>
      </c>
      <c r="H11" s="11"/>
    </row>
    <row r="12" spans="2:6" ht="15.75">
      <c r="B12" s="12" t="s">
        <v>4</v>
      </c>
      <c r="C12" s="13" t="s">
        <v>5</v>
      </c>
      <c r="D12" s="14">
        <f>SUM(D13)</f>
        <v>927826</v>
      </c>
      <c r="E12" s="14">
        <f>SUM(E13)</f>
        <v>456331.6</v>
      </c>
      <c r="F12" s="14">
        <f t="shared" si="0"/>
        <v>49.182885584150476</v>
      </c>
    </row>
    <row r="13" spans="2:6" ht="24" customHeight="1">
      <c r="B13" s="12" t="s">
        <v>6</v>
      </c>
      <c r="C13" s="13" t="s">
        <v>7</v>
      </c>
      <c r="D13" s="14">
        <f>SUM(D14,D15,D16,D17,D18)</f>
        <v>927826</v>
      </c>
      <c r="E13" s="14">
        <f>SUM(E14,E15,E16,E17,E18)</f>
        <v>456331.6</v>
      </c>
      <c r="F13" s="14">
        <f t="shared" si="0"/>
        <v>49.182885584150476</v>
      </c>
    </row>
    <row r="14" spans="2:6" ht="84.75" customHeight="1">
      <c r="B14" s="12" t="s">
        <v>130</v>
      </c>
      <c r="C14" s="13" t="s">
        <v>8</v>
      </c>
      <c r="D14" s="14">
        <v>920403.4</v>
      </c>
      <c r="E14" s="14">
        <v>451973.8</v>
      </c>
      <c r="F14" s="14">
        <f t="shared" si="0"/>
        <v>49.10605501891887</v>
      </c>
    </row>
    <row r="15" spans="2:6" ht="111.75" customHeight="1">
      <c r="B15" s="12" t="s">
        <v>9</v>
      </c>
      <c r="C15" s="13" t="s">
        <v>10</v>
      </c>
      <c r="D15" s="14">
        <v>1855.6</v>
      </c>
      <c r="E15" s="14">
        <v>752</v>
      </c>
      <c r="F15" s="14">
        <f t="shared" si="0"/>
        <v>40.52597542573831</v>
      </c>
    </row>
    <row r="16" spans="2:6" ht="52.5" customHeight="1">
      <c r="B16" s="12" t="s">
        <v>11</v>
      </c>
      <c r="C16" s="13" t="s">
        <v>12</v>
      </c>
      <c r="D16" s="14">
        <v>4439</v>
      </c>
      <c r="E16" s="14">
        <v>3329.1</v>
      </c>
      <c r="F16" s="14">
        <f t="shared" si="0"/>
        <v>74.99662086055417</v>
      </c>
    </row>
    <row r="17" spans="2:6" ht="89.25" customHeight="1">
      <c r="B17" s="12" t="s">
        <v>131</v>
      </c>
      <c r="C17" s="13" t="s">
        <v>13</v>
      </c>
      <c r="D17" s="14">
        <v>1127.7</v>
      </c>
      <c r="E17" s="14">
        <v>276.7</v>
      </c>
      <c r="F17" s="14">
        <f t="shared" si="0"/>
        <v>24.53666755342733</v>
      </c>
    </row>
    <row r="18" spans="2:6" ht="54" customHeight="1">
      <c r="B18" s="12" t="s">
        <v>280</v>
      </c>
      <c r="C18" s="13" t="s">
        <v>279</v>
      </c>
      <c r="D18" s="14">
        <v>0.3</v>
      </c>
      <c r="E18" s="14">
        <v>0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12666.699999999999</v>
      </c>
      <c r="E19" s="14">
        <f>E20</f>
        <v>5670.3</v>
      </c>
      <c r="F19" s="14">
        <f t="shared" si="0"/>
        <v>44.765408512082864</v>
      </c>
    </row>
    <row r="20" spans="2:6" ht="33.75" customHeight="1">
      <c r="B20" s="12" t="s">
        <v>169</v>
      </c>
      <c r="C20" s="13" t="s">
        <v>163</v>
      </c>
      <c r="D20" s="14">
        <f>SUM(D21,D23,D25,D27)</f>
        <v>12666.699999999999</v>
      </c>
      <c r="E20" s="14">
        <f>SUM(E21,E23,E25,E27)</f>
        <v>5670.3</v>
      </c>
      <c r="F20" s="14">
        <f t="shared" si="0"/>
        <v>44.765408512082864</v>
      </c>
    </row>
    <row r="21" spans="2:6" ht="65.25" customHeight="1">
      <c r="B21" s="12" t="s">
        <v>168</v>
      </c>
      <c r="C21" s="13" t="s">
        <v>162</v>
      </c>
      <c r="D21" s="14">
        <f>SUM(D22)</f>
        <v>5738</v>
      </c>
      <c r="E21" s="14">
        <f>SUM(E22)</f>
        <v>2686.5</v>
      </c>
      <c r="F21" s="14">
        <f t="shared" si="0"/>
        <v>46.81944928546532</v>
      </c>
    </row>
    <row r="22" spans="2:6" ht="100.5" customHeight="1">
      <c r="B22" s="12" t="s">
        <v>261</v>
      </c>
      <c r="C22" s="13" t="s">
        <v>257</v>
      </c>
      <c r="D22" s="14">
        <v>5738</v>
      </c>
      <c r="E22" s="14">
        <v>2686.5</v>
      </c>
      <c r="F22" s="14">
        <f t="shared" si="0"/>
        <v>46.81944928546532</v>
      </c>
    </row>
    <row r="23" spans="2:6" ht="83.25" customHeight="1">
      <c r="B23" s="12" t="s">
        <v>167</v>
      </c>
      <c r="C23" s="13" t="s">
        <v>161</v>
      </c>
      <c r="D23" s="14">
        <f>SUM(D24)</f>
        <v>38</v>
      </c>
      <c r="E23" s="14">
        <f>SUM(E24)</f>
        <v>17.6</v>
      </c>
      <c r="F23" s="14">
        <f t="shared" si="0"/>
        <v>46.31578947368421</v>
      </c>
    </row>
    <row r="24" spans="2:6" ht="119.25" customHeight="1">
      <c r="B24" s="12" t="s">
        <v>262</v>
      </c>
      <c r="C24" s="13" t="s">
        <v>258</v>
      </c>
      <c r="D24" s="14">
        <v>38</v>
      </c>
      <c r="E24" s="14">
        <v>17.6</v>
      </c>
      <c r="F24" s="14">
        <f t="shared" si="0"/>
        <v>46.31578947368421</v>
      </c>
    </row>
    <row r="25" spans="2:6" ht="69.75" customHeight="1">
      <c r="B25" s="12" t="s">
        <v>166</v>
      </c>
      <c r="C25" s="13" t="s">
        <v>160</v>
      </c>
      <c r="D25" s="14">
        <f>SUM(D26)</f>
        <v>7853.4</v>
      </c>
      <c r="E25" s="14">
        <f>SUM(E26)</f>
        <v>3500.9</v>
      </c>
      <c r="F25" s="14">
        <f t="shared" si="0"/>
        <v>44.57814449792447</v>
      </c>
    </row>
    <row r="26" spans="2:6" ht="96.75" customHeight="1">
      <c r="B26" s="15" t="s">
        <v>263</v>
      </c>
      <c r="C26" s="13" t="s">
        <v>259</v>
      </c>
      <c r="D26" s="14">
        <v>7853.4</v>
      </c>
      <c r="E26" s="14">
        <v>3500.9</v>
      </c>
      <c r="F26" s="14">
        <f t="shared" si="0"/>
        <v>44.57814449792447</v>
      </c>
    </row>
    <row r="27" spans="2:6" ht="66" customHeight="1">
      <c r="B27" s="12" t="s">
        <v>165</v>
      </c>
      <c r="C27" s="13" t="s">
        <v>159</v>
      </c>
      <c r="D27" s="14">
        <f>SUM(D28)</f>
        <v>-962.7</v>
      </c>
      <c r="E27" s="14">
        <f>SUM(E28)</f>
        <v>-534.7</v>
      </c>
      <c r="F27" s="14">
        <f t="shared" si="0"/>
        <v>55.54170561961151</v>
      </c>
    </row>
    <row r="28" spans="2:6" ht="102" customHeight="1">
      <c r="B28" s="12" t="s">
        <v>264</v>
      </c>
      <c r="C28" s="13" t="s">
        <v>260</v>
      </c>
      <c r="D28" s="14">
        <v>-962.7</v>
      </c>
      <c r="E28" s="14">
        <v>-534.7</v>
      </c>
      <c r="F28" s="14">
        <f t="shared" si="0"/>
        <v>55.54170561961151</v>
      </c>
    </row>
    <row r="29" spans="2:6" ht="20.25" customHeight="1">
      <c r="B29" s="12" t="s">
        <v>14</v>
      </c>
      <c r="C29" s="13" t="s">
        <v>15</v>
      </c>
      <c r="D29" s="14">
        <f>SUM(D30,D38,D41,D43)</f>
        <v>170481</v>
      </c>
      <c r="E29" s="14">
        <f>SUM(E30,E38,E41,E43)</f>
        <v>76675</v>
      </c>
      <c r="F29" s="14">
        <f t="shared" si="0"/>
        <v>44.975686440131156</v>
      </c>
    </row>
    <row r="30" spans="2:6" ht="39" customHeight="1">
      <c r="B30" s="12" t="s">
        <v>16</v>
      </c>
      <c r="C30" s="13" t="s">
        <v>17</v>
      </c>
      <c r="D30" s="14">
        <f>SUM(D31,D34,D37)</f>
        <v>131250</v>
      </c>
      <c r="E30" s="14">
        <f>SUM(E31,E34,E37)</f>
        <v>60050.799999999996</v>
      </c>
      <c r="F30" s="14">
        <f t="shared" si="0"/>
        <v>45.752990476190476</v>
      </c>
    </row>
    <row r="31" spans="2:6" ht="39" customHeight="1">
      <c r="B31" s="12" t="s">
        <v>18</v>
      </c>
      <c r="C31" s="13" t="s">
        <v>19</v>
      </c>
      <c r="D31" s="14">
        <f>SUM(D32,D33)</f>
        <v>110650</v>
      </c>
      <c r="E31" s="14">
        <f>SUM(E32,E33)</f>
        <v>45327.799999999996</v>
      </c>
      <c r="F31" s="14">
        <f t="shared" si="0"/>
        <v>40.965024853140534</v>
      </c>
    </row>
    <row r="32" spans="2:6" ht="39.75" customHeight="1">
      <c r="B32" s="12" t="s">
        <v>18</v>
      </c>
      <c r="C32" s="13" t="s">
        <v>20</v>
      </c>
      <c r="D32" s="14">
        <v>110650</v>
      </c>
      <c r="E32" s="14">
        <v>45326.7</v>
      </c>
      <c r="F32" s="14">
        <f t="shared" si="0"/>
        <v>40.9640307275192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1.1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14723</v>
      </c>
      <c r="F34" s="14">
        <f t="shared" si="0"/>
        <v>71.47087378640776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14723</v>
      </c>
      <c r="F35" s="14">
        <f t="shared" si="0"/>
        <v>71.47087378640776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28000</v>
      </c>
      <c r="E38" s="14">
        <f>SUM(E39,E40)</f>
        <v>13048.6</v>
      </c>
      <c r="F38" s="14">
        <f t="shared" si="0"/>
        <v>46.60214285714286</v>
      </c>
    </row>
    <row r="39" spans="2:6" ht="30.75" customHeight="1">
      <c r="B39" s="12" t="s">
        <v>29</v>
      </c>
      <c r="C39" s="13" t="s">
        <v>31</v>
      </c>
      <c r="D39" s="14">
        <v>28000</v>
      </c>
      <c r="E39" s="14">
        <v>13048.2</v>
      </c>
      <c r="F39" s="14">
        <f t="shared" si="0"/>
        <v>46.60071428571429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0.4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31</v>
      </c>
      <c r="E41" s="14">
        <f>SUM(E42)</f>
        <v>0</v>
      </c>
      <c r="F41" s="14">
        <f t="shared" si="0"/>
        <v>0</v>
      </c>
    </row>
    <row r="42" spans="2:6" ht="28.5" customHeight="1">
      <c r="B42" s="12" t="s">
        <v>34</v>
      </c>
      <c r="C42" s="13" t="s">
        <v>36</v>
      </c>
      <c r="D42" s="14">
        <v>31</v>
      </c>
      <c r="E42" s="14">
        <v>0</v>
      </c>
      <c r="F42" s="14">
        <f t="shared" si="0"/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11200</v>
      </c>
      <c r="E43" s="14">
        <f>SUM(E44)</f>
        <v>3575.6</v>
      </c>
      <c r="F43" s="14">
        <f t="shared" si="0"/>
        <v>31.924999999999997</v>
      </c>
    </row>
    <row r="44" spans="2:6" ht="49.5" customHeight="1">
      <c r="B44" s="12" t="s">
        <v>136</v>
      </c>
      <c r="C44" s="13" t="s">
        <v>137</v>
      </c>
      <c r="D44" s="14">
        <v>11200</v>
      </c>
      <c r="E44" s="14">
        <v>3575.6</v>
      </c>
      <c r="F44" s="14">
        <f t="shared" si="0"/>
        <v>31.924999999999997</v>
      </c>
    </row>
    <row r="45" spans="2:6" ht="21" customHeight="1">
      <c r="B45" s="12" t="s">
        <v>37</v>
      </c>
      <c r="C45" s="13" t="s">
        <v>38</v>
      </c>
      <c r="D45" s="14">
        <f>SUM(D46,D48,D51)</f>
        <v>77105</v>
      </c>
      <c r="E45" s="14">
        <f>SUM(E46,E48,E51)</f>
        <v>30554.6</v>
      </c>
      <c r="F45" s="14">
        <f t="shared" si="0"/>
        <v>39.627261526489846</v>
      </c>
    </row>
    <row r="46" spans="2:6" ht="27.75" customHeight="1">
      <c r="B46" s="12" t="s">
        <v>39</v>
      </c>
      <c r="C46" s="13" t="s">
        <v>40</v>
      </c>
      <c r="D46" s="14">
        <f>SUM(D47)</f>
        <v>14700</v>
      </c>
      <c r="E46" s="14">
        <f>SUM(E47)</f>
        <v>4853.4</v>
      </c>
      <c r="F46" s="14">
        <f t="shared" si="0"/>
        <v>33.01632653061225</v>
      </c>
    </row>
    <row r="47" spans="2:6" ht="49.5" customHeight="1">
      <c r="B47" s="12" t="s">
        <v>41</v>
      </c>
      <c r="C47" s="13" t="s">
        <v>42</v>
      </c>
      <c r="D47" s="14">
        <v>14700</v>
      </c>
      <c r="E47" s="14">
        <v>4853.4</v>
      </c>
      <c r="F47" s="14">
        <f t="shared" si="0"/>
        <v>33.01632653061225</v>
      </c>
    </row>
    <row r="48" spans="2:6" ht="24.75" customHeight="1">
      <c r="B48" s="22" t="s">
        <v>327</v>
      </c>
      <c r="C48" s="13" t="s">
        <v>330</v>
      </c>
      <c r="D48" s="14">
        <f>SUM(D49:D50)</f>
        <v>21500</v>
      </c>
      <c r="E48" s="14">
        <f>SUM(E49:E50)</f>
        <v>9027.1</v>
      </c>
      <c r="F48" s="14">
        <f t="shared" si="0"/>
        <v>41.98651162790698</v>
      </c>
    </row>
    <row r="49" spans="2:6" ht="25.5" customHeight="1">
      <c r="B49" s="22" t="s">
        <v>328</v>
      </c>
      <c r="C49" s="13" t="s">
        <v>331</v>
      </c>
      <c r="D49" s="14">
        <v>10000</v>
      </c>
      <c r="E49" s="14">
        <v>6870.6</v>
      </c>
      <c r="F49" s="14">
        <f t="shared" si="0"/>
        <v>68.706</v>
      </c>
    </row>
    <row r="50" spans="2:6" ht="24" customHeight="1">
      <c r="B50" s="22" t="s">
        <v>329</v>
      </c>
      <c r="C50" s="13" t="s">
        <v>332</v>
      </c>
      <c r="D50" s="14">
        <v>11500</v>
      </c>
      <c r="E50" s="14">
        <v>2156.5</v>
      </c>
      <c r="F50" s="14">
        <f t="shared" si="0"/>
        <v>18.752173913043478</v>
      </c>
    </row>
    <row r="51" spans="2:6" ht="19.5" customHeight="1">
      <c r="B51" s="12" t="s">
        <v>43</v>
      </c>
      <c r="C51" s="13" t="s">
        <v>44</v>
      </c>
      <c r="D51" s="14">
        <f>SUM(D52,D54)</f>
        <v>40905</v>
      </c>
      <c r="E51" s="14">
        <f>SUM(E52,E54)</f>
        <v>16674.1</v>
      </c>
      <c r="F51" s="14">
        <f t="shared" si="0"/>
        <v>40.762987409852094</v>
      </c>
    </row>
    <row r="52" spans="2:6" ht="34.5" customHeight="1">
      <c r="B52" s="12" t="s">
        <v>178</v>
      </c>
      <c r="C52" s="13" t="s">
        <v>179</v>
      </c>
      <c r="D52" s="14">
        <f>SUM(D53)</f>
        <v>38325</v>
      </c>
      <c r="E52" s="14">
        <f>SUM(E53)</f>
        <v>14885.1</v>
      </c>
      <c r="F52" s="14">
        <f t="shared" si="0"/>
        <v>38.839138943248535</v>
      </c>
    </row>
    <row r="53" spans="2:6" ht="52.5" customHeight="1">
      <c r="B53" s="12" t="s">
        <v>183</v>
      </c>
      <c r="C53" s="13" t="s">
        <v>180</v>
      </c>
      <c r="D53" s="14">
        <v>38325</v>
      </c>
      <c r="E53" s="14">
        <v>14885.1</v>
      </c>
      <c r="F53" s="14">
        <f t="shared" si="0"/>
        <v>38.839138943248535</v>
      </c>
    </row>
    <row r="54" spans="2:6" ht="39" customHeight="1">
      <c r="B54" s="12" t="s">
        <v>181</v>
      </c>
      <c r="C54" s="13" t="s">
        <v>182</v>
      </c>
      <c r="D54" s="14">
        <f>SUM(D55)</f>
        <v>2580</v>
      </c>
      <c r="E54" s="14">
        <f>SUM(E55)</f>
        <v>1789</v>
      </c>
      <c r="F54" s="14">
        <f t="shared" si="0"/>
        <v>69.34108527131782</v>
      </c>
    </row>
    <row r="55" spans="2:6" ht="54" customHeight="1">
      <c r="B55" s="12" t="s">
        <v>184</v>
      </c>
      <c r="C55" s="13" t="s">
        <v>185</v>
      </c>
      <c r="D55" s="14">
        <v>2580</v>
      </c>
      <c r="E55" s="14">
        <v>1789</v>
      </c>
      <c r="F55" s="14">
        <f t="shared" si="0"/>
        <v>69.34108527131782</v>
      </c>
    </row>
    <row r="56" spans="2:6" ht="18.75" customHeight="1">
      <c r="B56" s="12" t="s">
        <v>45</v>
      </c>
      <c r="C56" s="13" t="s">
        <v>46</v>
      </c>
      <c r="D56" s="14">
        <f>SUM(D57,D59)</f>
        <v>9179</v>
      </c>
      <c r="E56" s="14">
        <f>SUM(E57,E59)</f>
        <v>4737.2</v>
      </c>
      <c r="F56" s="14">
        <f t="shared" si="0"/>
        <v>51.60910774594182</v>
      </c>
    </row>
    <row r="57" spans="2:6" ht="37.5" customHeight="1">
      <c r="B57" s="12" t="s">
        <v>47</v>
      </c>
      <c r="C57" s="13" t="s">
        <v>48</v>
      </c>
      <c r="D57" s="14">
        <f>SUM(D58)</f>
        <v>9100</v>
      </c>
      <c r="E57" s="14">
        <f>SUM(E58)</f>
        <v>4681.2</v>
      </c>
      <c r="F57" s="14">
        <f t="shared" si="0"/>
        <v>51.44175824175824</v>
      </c>
    </row>
    <row r="58" spans="2:6" ht="50.25" customHeight="1">
      <c r="B58" s="12" t="s">
        <v>123</v>
      </c>
      <c r="C58" s="13" t="s">
        <v>49</v>
      </c>
      <c r="D58" s="14">
        <v>9100</v>
      </c>
      <c r="E58" s="14">
        <v>4681.2</v>
      </c>
      <c r="F58" s="14">
        <f t="shared" si="0"/>
        <v>51.44175824175824</v>
      </c>
    </row>
    <row r="59" spans="2:6" ht="39.75" customHeight="1">
      <c r="B59" s="12" t="s">
        <v>50</v>
      </c>
      <c r="C59" s="13" t="s">
        <v>51</v>
      </c>
      <c r="D59" s="14">
        <f>D60+D61</f>
        <v>79</v>
      </c>
      <c r="E59" s="14">
        <f>E60+E61</f>
        <v>56</v>
      </c>
      <c r="F59" s="14">
        <f t="shared" si="0"/>
        <v>70.88607594936708</v>
      </c>
    </row>
    <row r="60" spans="2:6" ht="36.75" customHeight="1">
      <c r="B60" s="12" t="s">
        <v>126</v>
      </c>
      <c r="C60" s="13" t="s">
        <v>125</v>
      </c>
      <c r="D60" s="14">
        <v>15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56</v>
      </c>
      <c r="F61" s="14">
        <f t="shared" si="0"/>
        <v>87.5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56</v>
      </c>
      <c r="F62" s="14">
        <f t="shared" si="0"/>
        <v>87.5</v>
      </c>
    </row>
    <row r="63" spans="2:6" ht="45" customHeight="1">
      <c r="B63" s="12" t="s">
        <v>52</v>
      </c>
      <c r="C63" s="13" t="s">
        <v>53</v>
      </c>
      <c r="D63" s="14">
        <f>SUM(D64,D66,D75)</f>
        <v>154592.1</v>
      </c>
      <c r="E63" s="14">
        <f>SUM(E64,E66,E75)</f>
        <v>61465.100000000006</v>
      </c>
      <c r="F63" s="14">
        <f t="shared" si="0"/>
        <v>39.75953493095702</v>
      </c>
    </row>
    <row r="64" spans="2:6" ht="70.5" customHeight="1">
      <c r="B64" s="12" t="s">
        <v>223</v>
      </c>
      <c r="C64" s="13" t="s">
        <v>221</v>
      </c>
      <c r="D64" s="14">
        <f>SUM(D65)</f>
        <v>906.1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224</v>
      </c>
      <c r="C65" s="13" t="s">
        <v>222</v>
      </c>
      <c r="D65" s="14">
        <v>906.1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149810</v>
      </c>
      <c r="E66" s="14">
        <f>SUM(E67,E69,E71,E73,)</f>
        <v>57863.600000000006</v>
      </c>
      <c r="F66" s="14">
        <f t="shared" si="0"/>
        <v>38.62465790000668</v>
      </c>
    </row>
    <row r="67" spans="2:6" ht="69" customHeight="1">
      <c r="B67" s="12" t="s">
        <v>56</v>
      </c>
      <c r="C67" s="13" t="s">
        <v>57</v>
      </c>
      <c r="D67" s="14">
        <f>SUM(D68)</f>
        <v>121470</v>
      </c>
      <c r="E67" s="14">
        <f>SUM(E68)</f>
        <v>41141.5</v>
      </c>
      <c r="F67" s="14">
        <f t="shared" si="0"/>
        <v>33.86967975631843</v>
      </c>
    </row>
    <row r="68" spans="2:6" ht="81" customHeight="1">
      <c r="B68" s="12" t="s">
        <v>58</v>
      </c>
      <c r="C68" s="13" t="s">
        <v>59</v>
      </c>
      <c r="D68" s="14">
        <v>121470</v>
      </c>
      <c r="E68" s="14">
        <v>41141.5</v>
      </c>
      <c r="F68" s="14">
        <f t="shared" si="0"/>
        <v>33.86967975631843</v>
      </c>
    </row>
    <row r="69" spans="2:6" ht="81" customHeight="1">
      <c r="B69" s="12" t="s">
        <v>60</v>
      </c>
      <c r="C69" s="13" t="s">
        <v>61</v>
      </c>
      <c r="D69" s="14">
        <f>SUM(D70)</f>
        <v>778</v>
      </c>
      <c r="E69" s="14">
        <f>SUM(E70)</f>
        <v>228.8</v>
      </c>
      <c r="F69" s="14">
        <f t="shared" si="0"/>
        <v>29.408740359897173</v>
      </c>
    </row>
    <row r="70" spans="2:6" ht="71.25" customHeight="1">
      <c r="B70" s="12" t="s">
        <v>62</v>
      </c>
      <c r="C70" s="13" t="s">
        <v>63</v>
      </c>
      <c r="D70" s="14">
        <v>778</v>
      </c>
      <c r="E70" s="14">
        <v>228.8</v>
      </c>
      <c r="F70" s="14">
        <f t="shared" si="0"/>
        <v>29.408740359897173</v>
      </c>
    </row>
    <row r="71" spans="2:6" ht="86.25" customHeight="1">
      <c r="B71" s="12" t="s">
        <v>64</v>
      </c>
      <c r="C71" s="13" t="s">
        <v>65</v>
      </c>
      <c r="D71" s="14">
        <f>SUM(D72)</f>
        <v>156</v>
      </c>
      <c r="E71" s="14">
        <f>SUM(E72)</f>
        <v>263.6</v>
      </c>
      <c r="F71" s="14">
        <f t="shared" si="0"/>
        <v>168.974358974359</v>
      </c>
    </row>
    <row r="72" spans="2:6" ht="66" customHeight="1">
      <c r="B72" s="12" t="s">
        <v>66</v>
      </c>
      <c r="C72" s="13" t="s">
        <v>67</v>
      </c>
      <c r="D72" s="14">
        <v>156</v>
      </c>
      <c r="E72" s="14">
        <v>263.6</v>
      </c>
      <c r="F72" s="14">
        <f t="shared" si="0"/>
        <v>168.974358974359</v>
      </c>
    </row>
    <row r="73" spans="2:6" ht="44.25" customHeight="1">
      <c r="B73" s="12" t="s">
        <v>140</v>
      </c>
      <c r="C73" s="13" t="s">
        <v>138</v>
      </c>
      <c r="D73" s="14">
        <f>SUM(D74)</f>
        <v>27406</v>
      </c>
      <c r="E73" s="14">
        <f>SUM(E74)</f>
        <v>16229.7</v>
      </c>
      <c r="F73" s="14">
        <f t="shared" si="0"/>
        <v>59.21951397504196</v>
      </c>
    </row>
    <row r="74" spans="2:6" ht="48.75" customHeight="1">
      <c r="B74" s="12" t="s">
        <v>141</v>
      </c>
      <c r="C74" s="13" t="s">
        <v>139</v>
      </c>
      <c r="D74" s="14">
        <v>27406</v>
      </c>
      <c r="E74" s="14">
        <v>16229.7</v>
      </c>
      <c r="F74" s="14">
        <f t="shared" si="0"/>
        <v>59.21951397504196</v>
      </c>
    </row>
    <row r="75" spans="2:6" ht="79.5" customHeight="1">
      <c r="B75" s="12" t="s">
        <v>177</v>
      </c>
      <c r="C75" s="13" t="s">
        <v>149</v>
      </c>
      <c r="D75" s="14">
        <f>SUM(D76)</f>
        <v>3876</v>
      </c>
      <c r="E75" s="14">
        <f>SUM(E76)</f>
        <v>3601.5</v>
      </c>
      <c r="F75" s="14">
        <f>SUM(E75/D75)*100</f>
        <v>92.91795665634675</v>
      </c>
    </row>
    <row r="76" spans="2:6" ht="81.75" customHeight="1">
      <c r="B76" s="12" t="s">
        <v>176</v>
      </c>
      <c r="C76" s="13" t="s">
        <v>148</v>
      </c>
      <c r="D76" s="14">
        <f>SUM(D77)</f>
        <v>3876</v>
      </c>
      <c r="E76" s="14">
        <f>SUM(E77)</f>
        <v>3601.5</v>
      </c>
      <c r="F76" s="14">
        <f>SUM(E76/D76)*100</f>
        <v>92.91795665634675</v>
      </c>
    </row>
    <row r="77" spans="2:6" ht="81.75" customHeight="1">
      <c r="B77" s="12" t="s">
        <v>150</v>
      </c>
      <c r="C77" s="13" t="s">
        <v>147</v>
      </c>
      <c r="D77" s="14">
        <v>3876</v>
      </c>
      <c r="E77" s="14">
        <v>3601.5</v>
      </c>
      <c r="F77" s="14">
        <f>SUM(E77/D77)*100</f>
        <v>92.91795665634675</v>
      </c>
    </row>
    <row r="78" spans="2:6" ht="15.75">
      <c r="B78" s="12" t="s">
        <v>68</v>
      </c>
      <c r="C78" s="13" t="s">
        <v>69</v>
      </c>
      <c r="D78" s="14">
        <f>SUM(D79)</f>
        <v>14939.499999999998</v>
      </c>
      <c r="E78" s="14">
        <f>SUM(E79)</f>
        <v>6387.7</v>
      </c>
      <c r="F78" s="14">
        <f aca="true" t="shared" si="1" ref="F78:F91">SUM(E78/D78)*100</f>
        <v>42.757120385555076</v>
      </c>
    </row>
    <row r="79" spans="2:6" ht="17.25" customHeight="1">
      <c r="B79" s="12" t="s">
        <v>70</v>
      </c>
      <c r="C79" s="13" t="s">
        <v>71</v>
      </c>
      <c r="D79" s="14">
        <f>SUM(D80,D81,D82,D85)</f>
        <v>14939.499999999998</v>
      </c>
      <c r="E79" s="14">
        <f>SUM(E80,E81,E82,E85)</f>
        <v>6387.7</v>
      </c>
      <c r="F79" s="14">
        <f t="shared" si="1"/>
        <v>42.757120385555076</v>
      </c>
    </row>
    <row r="80" spans="2:6" ht="36" customHeight="1">
      <c r="B80" s="12" t="s">
        <v>72</v>
      </c>
      <c r="C80" s="13" t="s">
        <v>73</v>
      </c>
      <c r="D80" s="14">
        <v>1207.8</v>
      </c>
      <c r="E80" s="14">
        <v>424.3</v>
      </c>
      <c r="F80" s="14">
        <f t="shared" si="1"/>
        <v>35.12998840867694</v>
      </c>
    </row>
    <row r="81" spans="2:6" ht="18" customHeight="1">
      <c r="B81" s="12" t="s">
        <v>74</v>
      </c>
      <c r="C81" s="13" t="s">
        <v>75</v>
      </c>
      <c r="D81" s="14">
        <v>10023.3</v>
      </c>
      <c r="E81" s="14">
        <v>5430.7</v>
      </c>
      <c r="F81" s="14">
        <f t="shared" si="1"/>
        <v>54.18075883192163</v>
      </c>
    </row>
    <row r="82" spans="2:6" ht="20.25" customHeight="1">
      <c r="B82" s="17" t="s">
        <v>76</v>
      </c>
      <c r="C82" s="13" t="s">
        <v>77</v>
      </c>
      <c r="D82" s="14">
        <f>SUM(D83:D84)</f>
        <v>3708.4</v>
      </c>
      <c r="E82" s="14">
        <f>SUM(E83:E84)</f>
        <v>532.6999999999999</v>
      </c>
      <c r="F82" s="14">
        <f t="shared" si="1"/>
        <v>14.364685578686224</v>
      </c>
    </row>
    <row r="83" spans="2:6" ht="20.25" customHeight="1">
      <c r="B83" s="17" t="s">
        <v>267</v>
      </c>
      <c r="C83" s="13" t="s">
        <v>265</v>
      </c>
      <c r="D83" s="14">
        <v>1618.4</v>
      </c>
      <c r="E83" s="14">
        <v>528.4</v>
      </c>
      <c r="F83" s="14">
        <f t="shared" si="1"/>
        <v>32.64953040039545</v>
      </c>
    </row>
    <row r="84" spans="2:6" ht="20.25" customHeight="1">
      <c r="B84" s="17" t="s">
        <v>268</v>
      </c>
      <c r="C84" s="13" t="s">
        <v>266</v>
      </c>
      <c r="D84" s="14">
        <v>2090</v>
      </c>
      <c r="E84" s="14">
        <v>4.3</v>
      </c>
      <c r="F84" s="14">
        <f t="shared" si="1"/>
        <v>0.20574162679425836</v>
      </c>
    </row>
    <row r="85" spans="2:6" ht="46.5" customHeight="1" hidden="1">
      <c r="B85" s="12" t="s">
        <v>214</v>
      </c>
      <c r="C85" s="13" t="s">
        <v>213</v>
      </c>
      <c r="D85" s="14"/>
      <c r="E85" s="14"/>
      <c r="F85" s="14">
        <v>0</v>
      </c>
    </row>
    <row r="86" spans="2:6" ht="31.5">
      <c r="B86" s="12" t="s">
        <v>225</v>
      </c>
      <c r="C86" s="13" t="s">
        <v>78</v>
      </c>
      <c r="D86" s="14">
        <f>SUM(D92,D87)</f>
        <v>253</v>
      </c>
      <c r="E86" s="14">
        <f>SUM(E87,E92)</f>
        <v>1223.8000000000002</v>
      </c>
      <c r="F86" s="14">
        <f t="shared" si="1"/>
        <v>483.71541501976293</v>
      </c>
    </row>
    <row r="87" spans="2:6" ht="18" customHeight="1">
      <c r="B87" s="12" t="s">
        <v>154</v>
      </c>
      <c r="C87" s="13" t="s">
        <v>155</v>
      </c>
      <c r="D87" s="14">
        <f>SUM(D90+D88)</f>
        <v>100</v>
      </c>
      <c r="E87" s="14">
        <f>SUM(E90+E88)</f>
        <v>27.7</v>
      </c>
      <c r="F87" s="14">
        <f t="shared" si="1"/>
        <v>27.699999999999996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14</v>
      </c>
      <c r="F88" s="14">
        <f t="shared" si="1"/>
        <v>28.000000000000004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14</v>
      </c>
      <c r="F89" s="14">
        <f t="shared" si="1"/>
        <v>28.000000000000004</v>
      </c>
    </row>
    <row r="90" spans="2:6" ht="18" customHeight="1">
      <c r="B90" s="12" t="s">
        <v>151</v>
      </c>
      <c r="C90" s="13" t="s">
        <v>153</v>
      </c>
      <c r="D90" s="14">
        <f>SUM(D91)</f>
        <v>50</v>
      </c>
      <c r="E90" s="14">
        <f>SUM(E91)</f>
        <v>13.7</v>
      </c>
      <c r="F90" s="14">
        <f t="shared" si="1"/>
        <v>27.399999999999995</v>
      </c>
    </row>
    <row r="91" spans="2:6" ht="34.5" customHeight="1">
      <c r="B91" s="12" t="s">
        <v>156</v>
      </c>
      <c r="C91" s="13" t="s">
        <v>152</v>
      </c>
      <c r="D91" s="14">
        <v>50</v>
      </c>
      <c r="E91" s="14">
        <v>13.7</v>
      </c>
      <c r="F91" s="14">
        <f t="shared" si="1"/>
        <v>27.399999999999995</v>
      </c>
    </row>
    <row r="92" spans="2:6" ht="20.25" customHeight="1">
      <c r="B92" s="12" t="s">
        <v>79</v>
      </c>
      <c r="C92" s="13" t="s">
        <v>80</v>
      </c>
      <c r="D92" s="14">
        <f>SUM(D95+D93)</f>
        <v>153</v>
      </c>
      <c r="E92" s="14">
        <f>SUM(E95+E93)</f>
        <v>1196.1000000000001</v>
      </c>
      <c r="F92" s="14">
        <f aca="true" t="shared" si="2" ref="F92:F100">SUM(E92/D92)*100</f>
        <v>781.764705882353</v>
      </c>
    </row>
    <row r="93" spans="2:6" ht="33" customHeight="1">
      <c r="B93" s="12" t="s">
        <v>271</v>
      </c>
      <c r="C93" s="13" t="s">
        <v>269</v>
      </c>
      <c r="D93" s="14">
        <f>SUM(D94)</f>
        <v>3</v>
      </c>
      <c r="E93" s="14">
        <f>SUM(E94)</f>
        <v>59.2</v>
      </c>
      <c r="F93" s="14">
        <v>0</v>
      </c>
    </row>
    <row r="94" spans="2:6" ht="36" customHeight="1">
      <c r="B94" s="12" t="s">
        <v>272</v>
      </c>
      <c r="C94" s="13" t="s">
        <v>270</v>
      </c>
      <c r="D94" s="14">
        <v>3</v>
      </c>
      <c r="E94" s="14">
        <v>59.2</v>
      </c>
      <c r="F94" s="14">
        <v>0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1136.9</v>
      </c>
      <c r="F95" s="14">
        <f t="shared" si="2"/>
        <v>757.9333333333334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1136.9</v>
      </c>
      <c r="F96" s="14">
        <f t="shared" si="2"/>
        <v>757.9333333333334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47875.8</v>
      </c>
      <c r="E97" s="14">
        <f>SUM(E100,E98,E105,E110)</f>
        <v>19190.6</v>
      </c>
      <c r="F97" s="14">
        <f t="shared" si="2"/>
        <v>40.084134364334375</v>
      </c>
    </row>
    <row r="98" spans="2:6" ht="23.25" customHeight="1">
      <c r="B98" s="12" t="s">
        <v>87</v>
      </c>
      <c r="C98" s="13" t="s">
        <v>88</v>
      </c>
      <c r="D98" s="14">
        <f>SUM(D99)</f>
        <v>22368</v>
      </c>
      <c r="E98" s="14">
        <f>SUM(E99)</f>
        <v>14642.4</v>
      </c>
      <c r="F98" s="14">
        <f t="shared" si="2"/>
        <v>65.46137339055794</v>
      </c>
    </row>
    <row r="99" spans="2:6" ht="33.75" customHeight="1">
      <c r="B99" s="12" t="s">
        <v>89</v>
      </c>
      <c r="C99" s="13" t="s">
        <v>90</v>
      </c>
      <c r="D99" s="14">
        <v>22368</v>
      </c>
      <c r="E99" s="14">
        <v>14642.4</v>
      </c>
      <c r="F99" s="14">
        <f t="shared" si="2"/>
        <v>65.46137339055794</v>
      </c>
    </row>
    <row r="100" spans="2:6" ht="82.5" customHeight="1">
      <c r="B100" s="12" t="s">
        <v>186</v>
      </c>
      <c r="C100" s="13" t="s">
        <v>91</v>
      </c>
      <c r="D100" s="14">
        <f>SUM(D101+D103)</f>
        <v>5133.8</v>
      </c>
      <c r="E100" s="14">
        <f>SUM(E101+E103)</f>
        <v>253.6</v>
      </c>
      <c r="F100" s="14">
        <f t="shared" si="2"/>
        <v>4.93981066656278</v>
      </c>
    </row>
    <row r="101" spans="2:6" ht="100.5" customHeight="1">
      <c r="B101" s="12" t="s">
        <v>188</v>
      </c>
      <c r="C101" s="13" t="s">
        <v>92</v>
      </c>
      <c r="D101" s="14">
        <f>SUM(D102)</f>
        <v>5133.8</v>
      </c>
      <c r="E101" s="14">
        <f>SUM(E102)</f>
        <v>241.6</v>
      </c>
      <c r="F101" s="14">
        <f>SUM(E101/D101)*100</f>
        <v>4.706065682340566</v>
      </c>
    </row>
    <row r="102" spans="2:6" ht="99" customHeight="1">
      <c r="B102" s="12" t="s">
        <v>93</v>
      </c>
      <c r="C102" s="13" t="s">
        <v>94</v>
      </c>
      <c r="D102" s="14">
        <v>5133.8</v>
      </c>
      <c r="E102" s="14">
        <v>241.6</v>
      </c>
      <c r="F102" s="14">
        <f>SUM(E102/D102)*100</f>
        <v>4.706065682340566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12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12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20374</v>
      </c>
      <c r="E105" s="14">
        <f>SUM(E106,E108)</f>
        <v>4041.6</v>
      </c>
      <c r="F105" s="14">
        <f>SUM(E105/D105)*100</f>
        <v>19.837047217041327</v>
      </c>
    </row>
    <row r="106" spans="2:6" ht="39" customHeight="1">
      <c r="B106" s="12" t="s">
        <v>132</v>
      </c>
      <c r="C106" s="13" t="s">
        <v>96</v>
      </c>
      <c r="D106" s="14">
        <f>SUM(D107)</f>
        <v>20360</v>
      </c>
      <c r="E106" s="14">
        <f>SUM(E107)</f>
        <v>4041.6</v>
      </c>
      <c r="F106" s="14">
        <f>SUM(E106/D106)*100</f>
        <v>19.850687622789785</v>
      </c>
    </row>
    <row r="107" spans="2:6" ht="53.25" customHeight="1">
      <c r="B107" s="12" t="s">
        <v>133</v>
      </c>
      <c r="C107" s="13" t="s">
        <v>97</v>
      </c>
      <c r="D107" s="14">
        <v>20360</v>
      </c>
      <c r="E107" s="14">
        <v>4041.6</v>
      </c>
      <c r="F107" s="14">
        <f>SUM(E107/D107)*100</f>
        <v>19.850687622789785</v>
      </c>
    </row>
    <row r="108" spans="2:6" ht="53.25" customHeight="1">
      <c r="B108" s="12" t="s">
        <v>145</v>
      </c>
      <c r="C108" s="13" t="s">
        <v>143</v>
      </c>
      <c r="D108" s="14">
        <f>SUM(D109)</f>
        <v>14</v>
      </c>
      <c r="E108" s="14">
        <f>SUM(E109)</f>
        <v>0</v>
      </c>
      <c r="F108" s="14">
        <f>SUM(E108/D108)*100</f>
        <v>0</v>
      </c>
    </row>
    <row r="109" spans="2:6" ht="53.25" customHeight="1">
      <c r="B109" s="12" t="s">
        <v>146</v>
      </c>
      <c r="C109" s="13" t="s">
        <v>144</v>
      </c>
      <c r="D109" s="14">
        <v>14</v>
      </c>
      <c r="E109" s="14">
        <v>0</v>
      </c>
      <c r="F109" s="14">
        <f>SUM(E109/D109)*100</f>
        <v>0</v>
      </c>
    </row>
    <row r="110" spans="2:6" ht="70.5" customHeight="1">
      <c r="B110" s="12" t="s">
        <v>276</v>
      </c>
      <c r="C110" s="13" t="s">
        <v>273</v>
      </c>
      <c r="D110" s="14">
        <f>SUM(D111)</f>
        <v>0</v>
      </c>
      <c r="E110" s="14">
        <f>SUM(E111)</f>
        <v>253</v>
      </c>
      <c r="F110" s="14">
        <v>0</v>
      </c>
    </row>
    <row r="111" spans="2:6" ht="67.5" customHeight="1">
      <c r="B111" s="15" t="s">
        <v>277</v>
      </c>
      <c r="C111" s="13" t="s">
        <v>274</v>
      </c>
      <c r="D111" s="14">
        <f>SUM(D112)</f>
        <v>0</v>
      </c>
      <c r="E111" s="14">
        <f>SUM(E112)</f>
        <v>253</v>
      </c>
      <c r="F111" s="14">
        <v>0</v>
      </c>
    </row>
    <row r="112" spans="2:6" ht="82.5" customHeight="1">
      <c r="B112" s="15" t="s">
        <v>278</v>
      </c>
      <c r="C112" s="13" t="s">
        <v>275</v>
      </c>
      <c r="D112" s="14">
        <v>0</v>
      </c>
      <c r="E112" s="14">
        <v>253</v>
      </c>
      <c r="F112" s="14">
        <v>0</v>
      </c>
    </row>
    <row r="113" spans="2:6" ht="22.5" customHeight="1">
      <c r="B113" s="12" t="s">
        <v>98</v>
      </c>
      <c r="C113" s="13" t="s">
        <v>99</v>
      </c>
      <c r="D113" s="14">
        <f>SUM(D114+D117+D120+D123+D126+D130+D133+D136+D138+D141+D143+D145+D148+D154)</f>
        <v>1588.5</v>
      </c>
      <c r="E113" s="14">
        <f>SUM(E114+E117+E120+E123+E126+E128+E130+E133+E136+E138+E141+E143+E145+E148+E154)</f>
        <v>3675.2000000000003</v>
      </c>
      <c r="F113" s="14">
        <f>SUM(E113/D113)*100</f>
        <v>231.36292099464904</v>
      </c>
    </row>
    <row r="114" spans="2:6" ht="36.75" customHeight="1">
      <c r="B114" s="23" t="s">
        <v>333</v>
      </c>
      <c r="C114" s="13" t="s">
        <v>336</v>
      </c>
      <c r="D114" s="14">
        <f>SUM(D115)</f>
        <v>70</v>
      </c>
      <c r="E114" s="14">
        <f>SUM(E115)</f>
        <v>103.1</v>
      </c>
      <c r="F114" s="14">
        <f aca="true" t="shared" si="3" ref="F114:F161">SUM(E114/D114)*100</f>
        <v>147.28571428571428</v>
      </c>
    </row>
    <row r="115" spans="2:6" ht="51.75" customHeight="1">
      <c r="B115" s="23" t="s">
        <v>334</v>
      </c>
      <c r="C115" s="13" t="s">
        <v>337</v>
      </c>
      <c r="D115" s="14">
        <f>SUM(D116)</f>
        <v>70</v>
      </c>
      <c r="E115" s="14">
        <f>SUM(E116)</f>
        <v>103.1</v>
      </c>
      <c r="F115" s="14">
        <f t="shared" si="3"/>
        <v>147.28571428571428</v>
      </c>
    </row>
    <row r="116" spans="2:6" ht="66.75" customHeight="1">
      <c r="B116" s="23" t="s">
        <v>335</v>
      </c>
      <c r="C116" s="13" t="s">
        <v>338</v>
      </c>
      <c r="D116" s="14">
        <v>70</v>
      </c>
      <c r="E116" s="14">
        <v>103.1</v>
      </c>
      <c r="F116" s="14">
        <f t="shared" si="3"/>
        <v>147.28571428571428</v>
      </c>
    </row>
    <row r="117" spans="2:6" ht="89.25" customHeight="1">
      <c r="B117" s="23" t="s">
        <v>339</v>
      </c>
      <c r="C117" s="13" t="s">
        <v>340</v>
      </c>
      <c r="D117" s="14">
        <f>SUM(D118:D119)</f>
        <v>2</v>
      </c>
      <c r="E117" s="14">
        <f>SUM(E118:E119)</f>
        <v>100</v>
      </c>
      <c r="F117" s="14">
        <f t="shared" si="3"/>
        <v>5000</v>
      </c>
    </row>
    <row r="118" spans="2:6" ht="120.75" customHeight="1">
      <c r="B118" s="23" t="s">
        <v>341</v>
      </c>
      <c r="C118" s="13" t="s">
        <v>343</v>
      </c>
      <c r="D118" s="14">
        <v>2</v>
      </c>
      <c r="E118" s="14">
        <v>0.5</v>
      </c>
      <c r="F118" s="14">
        <f t="shared" si="3"/>
        <v>25</v>
      </c>
    </row>
    <row r="119" spans="2:6" ht="108" customHeight="1">
      <c r="B119" s="23" t="s">
        <v>342</v>
      </c>
      <c r="C119" s="13" t="s">
        <v>344</v>
      </c>
      <c r="D119" s="14">
        <v>0</v>
      </c>
      <c r="E119" s="14">
        <v>99.5</v>
      </c>
      <c r="F119" s="14">
        <v>0</v>
      </c>
    </row>
    <row r="120" spans="2:6" ht="60" customHeight="1">
      <c r="B120" s="23" t="s">
        <v>345</v>
      </c>
      <c r="C120" s="13" t="s">
        <v>346</v>
      </c>
      <c r="D120" s="14">
        <f>D121+D122</f>
        <v>100</v>
      </c>
      <c r="E120" s="14">
        <f>SUM(E121+E122)</f>
        <v>2</v>
      </c>
      <c r="F120" s="14">
        <f t="shared" si="3"/>
        <v>2</v>
      </c>
    </row>
    <row r="121" spans="2:6" ht="89.25" customHeight="1">
      <c r="B121" s="23" t="s">
        <v>347</v>
      </c>
      <c r="C121" s="13" t="s">
        <v>348</v>
      </c>
      <c r="D121" s="14">
        <v>100</v>
      </c>
      <c r="E121" s="14">
        <v>0</v>
      </c>
      <c r="F121" s="14">
        <f t="shared" si="3"/>
        <v>0</v>
      </c>
    </row>
    <row r="122" spans="2:6" ht="79.5" customHeight="1">
      <c r="B122" s="26" t="s">
        <v>440</v>
      </c>
      <c r="C122" s="13" t="s">
        <v>433</v>
      </c>
      <c r="D122" s="14">
        <v>0</v>
      </c>
      <c r="E122" s="14">
        <v>2</v>
      </c>
      <c r="F122" s="14">
        <v>0</v>
      </c>
    </row>
    <row r="123" spans="2:6" ht="63" customHeight="1">
      <c r="B123" s="23" t="s">
        <v>349</v>
      </c>
      <c r="C123" s="13" t="s">
        <v>350</v>
      </c>
      <c r="D123" s="14">
        <f>SUM(D124+D125)</f>
        <v>0</v>
      </c>
      <c r="E123" s="14">
        <f>SUM(E124+E125)</f>
        <v>34.5</v>
      </c>
      <c r="F123" s="14">
        <v>0</v>
      </c>
    </row>
    <row r="124" spans="2:6" ht="93" customHeight="1">
      <c r="B124" s="23" t="s">
        <v>351</v>
      </c>
      <c r="C124" s="13" t="s">
        <v>352</v>
      </c>
      <c r="D124" s="14">
        <v>0</v>
      </c>
      <c r="E124" s="14">
        <v>24.5</v>
      </c>
      <c r="F124" s="14">
        <v>0</v>
      </c>
    </row>
    <row r="125" spans="2:6" ht="88.5" customHeight="1">
      <c r="B125" s="26" t="s">
        <v>441</v>
      </c>
      <c r="C125" s="13" t="s">
        <v>434</v>
      </c>
      <c r="D125" s="14">
        <v>0</v>
      </c>
      <c r="E125" s="14">
        <v>10</v>
      </c>
      <c r="F125" s="14">
        <v>0</v>
      </c>
    </row>
    <row r="126" spans="2:6" ht="63" customHeight="1">
      <c r="B126" s="23" t="s">
        <v>353</v>
      </c>
      <c r="C126" s="13" t="s">
        <v>355</v>
      </c>
      <c r="D126" s="14">
        <f>SUM(D127)</f>
        <v>109.5</v>
      </c>
      <c r="E126" s="14">
        <f>SUM(E127)</f>
        <v>4.3</v>
      </c>
      <c r="F126" s="14">
        <f t="shared" si="3"/>
        <v>3.9269406392694064</v>
      </c>
    </row>
    <row r="127" spans="2:6" ht="97.5" customHeight="1">
      <c r="B127" s="23" t="s">
        <v>354</v>
      </c>
      <c r="C127" s="13" t="s">
        <v>356</v>
      </c>
      <c r="D127" s="14">
        <v>109.5</v>
      </c>
      <c r="E127" s="14">
        <v>4.3</v>
      </c>
      <c r="F127" s="14">
        <f t="shared" si="3"/>
        <v>3.9269406392694064</v>
      </c>
    </row>
    <row r="128" spans="2:6" ht="56.25" customHeight="1">
      <c r="B128" s="26" t="s">
        <v>442</v>
      </c>
      <c r="C128" s="13" t="s">
        <v>436</v>
      </c>
      <c r="D128" s="14">
        <f>D129</f>
        <v>0</v>
      </c>
      <c r="E128" s="14">
        <f>E129</f>
        <v>3</v>
      </c>
      <c r="F128" s="14">
        <v>0</v>
      </c>
    </row>
    <row r="129" spans="2:6" ht="83.25" customHeight="1">
      <c r="B129" s="26" t="s">
        <v>443</v>
      </c>
      <c r="C129" s="13" t="s">
        <v>435</v>
      </c>
      <c r="D129" s="14">
        <v>0</v>
      </c>
      <c r="E129" s="14">
        <v>3</v>
      </c>
      <c r="F129" s="14">
        <v>0</v>
      </c>
    </row>
    <row r="130" spans="2:6" ht="69" customHeight="1">
      <c r="B130" s="23" t="s">
        <v>357</v>
      </c>
      <c r="C130" s="13" t="s">
        <v>359</v>
      </c>
      <c r="D130" s="14">
        <f>SUM(D131+D132)</f>
        <v>50</v>
      </c>
      <c r="E130" s="14">
        <f>E131+E132</f>
        <v>0.5</v>
      </c>
      <c r="F130" s="14">
        <f t="shared" si="3"/>
        <v>1</v>
      </c>
    </row>
    <row r="131" spans="2:6" ht="110.25" customHeight="1">
      <c r="B131" s="23" t="s">
        <v>358</v>
      </c>
      <c r="C131" s="13" t="s">
        <v>360</v>
      </c>
      <c r="D131" s="14">
        <v>50</v>
      </c>
      <c r="E131" s="14">
        <v>0</v>
      </c>
      <c r="F131" s="14">
        <f t="shared" si="3"/>
        <v>0</v>
      </c>
    </row>
    <row r="132" spans="2:6" ht="110.25" customHeight="1">
      <c r="B132" s="26" t="s">
        <v>444</v>
      </c>
      <c r="C132" s="13" t="s">
        <v>437</v>
      </c>
      <c r="D132" s="14">
        <v>0</v>
      </c>
      <c r="E132" s="14">
        <v>0.5</v>
      </c>
      <c r="F132" s="14">
        <v>0</v>
      </c>
    </row>
    <row r="133" spans="2:6" ht="64.5" customHeight="1">
      <c r="B133" s="23" t="s">
        <v>361</v>
      </c>
      <c r="C133" s="13" t="s">
        <v>364</v>
      </c>
      <c r="D133" s="14">
        <f>SUM(D134:D135)</f>
        <v>0</v>
      </c>
      <c r="E133" s="14">
        <f>SUM(E134:E135)</f>
        <v>20.6</v>
      </c>
      <c r="F133" s="14">
        <v>0</v>
      </c>
    </row>
    <row r="134" spans="2:6" ht="114.75" customHeight="1">
      <c r="B134" s="23" t="s">
        <v>362</v>
      </c>
      <c r="C134" s="13" t="s">
        <v>365</v>
      </c>
      <c r="D134" s="14">
        <v>0</v>
      </c>
      <c r="E134" s="14">
        <v>10.6</v>
      </c>
      <c r="F134" s="14">
        <v>0</v>
      </c>
    </row>
    <row r="135" spans="2:6" ht="111.75" customHeight="1">
      <c r="B135" s="23" t="s">
        <v>363</v>
      </c>
      <c r="C135" s="13" t="s">
        <v>366</v>
      </c>
      <c r="D135" s="14">
        <v>0</v>
      </c>
      <c r="E135" s="14">
        <v>10</v>
      </c>
      <c r="F135" s="14">
        <v>0</v>
      </c>
    </row>
    <row r="136" spans="2:6" ht="65.25" customHeight="1">
      <c r="B136" s="23" t="s">
        <v>367</v>
      </c>
      <c r="C136" s="13" t="s">
        <v>371</v>
      </c>
      <c r="D136" s="14">
        <f>SUM(D137)</f>
        <v>0</v>
      </c>
      <c r="E136" s="14">
        <f>SUM(E137)</f>
        <v>2</v>
      </c>
      <c r="F136" s="14">
        <v>0</v>
      </c>
    </row>
    <row r="137" spans="2:6" ht="95.25" customHeight="1">
      <c r="B137" s="23" t="s">
        <v>368</v>
      </c>
      <c r="C137" s="13" t="s">
        <v>372</v>
      </c>
      <c r="D137" s="14">
        <v>0</v>
      </c>
      <c r="E137" s="14">
        <v>2</v>
      </c>
      <c r="F137" s="14">
        <v>0</v>
      </c>
    </row>
    <row r="138" spans="2:6" ht="58.5" customHeight="1">
      <c r="B138" s="23" t="s">
        <v>374</v>
      </c>
      <c r="C138" s="13" t="s">
        <v>369</v>
      </c>
      <c r="D138" s="14">
        <f>SUM(D139:D140)</f>
        <v>77</v>
      </c>
      <c r="E138" s="14">
        <f>SUM(E139:E140)</f>
        <v>442.9</v>
      </c>
      <c r="F138" s="14">
        <f t="shared" si="3"/>
        <v>575.1948051948052</v>
      </c>
    </row>
    <row r="139" spans="2:6" ht="94.5" customHeight="1">
      <c r="B139" s="23" t="s">
        <v>375</v>
      </c>
      <c r="C139" s="13" t="s">
        <v>370</v>
      </c>
      <c r="D139" s="14">
        <v>77</v>
      </c>
      <c r="E139" s="14">
        <v>12</v>
      </c>
      <c r="F139" s="14">
        <f t="shared" si="3"/>
        <v>15.584415584415584</v>
      </c>
    </row>
    <row r="140" spans="2:6" ht="88.5" customHeight="1">
      <c r="B140" s="23" t="s">
        <v>376</v>
      </c>
      <c r="C140" s="13" t="s">
        <v>373</v>
      </c>
      <c r="D140" s="14">
        <v>0</v>
      </c>
      <c r="E140" s="14">
        <v>430.9</v>
      </c>
      <c r="F140" s="14">
        <v>0</v>
      </c>
    </row>
    <row r="141" spans="2:6" ht="70.5" customHeight="1">
      <c r="B141" s="23" t="s">
        <v>377</v>
      </c>
      <c r="C141" s="13" t="s">
        <v>379</v>
      </c>
      <c r="D141" s="14">
        <f>SUM(D142)</f>
        <v>80</v>
      </c>
      <c r="E141" s="14">
        <f>SUM(E142)</f>
        <v>359.5</v>
      </c>
      <c r="F141" s="14">
        <f t="shared" si="3"/>
        <v>449.37500000000006</v>
      </c>
    </row>
    <row r="142" spans="2:6" ht="102" customHeight="1">
      <c r="B142" s="23" t="s">
        <v>378</v>
      </c>
      <c r="C142" s="13" t="s">
        <v>380</v>
      </c>
      <c r="D142" s="14">
        <v>80</v>
      </c>
      <c r="E142" s="14">
        <v>359.5</v>
      </c>
      <c r="F142" s="14">
        <f t="shared" si="3"/>
        <v>449.37500000000006</v>
      </c>
    </row>
    <row r="143" spans="2:6" ht="40.5" customHeight="1">
      <c r="B143" s="23" t="s">
        <v>381</v>
      </c>
      <c r="C143" s="13" t="s">
        <v>383</v>
      </c>
      <c r="D143" s="14">
        <f>SUM(D144)</f>
        <v>200</v>
      </c>
      <c r="E143" s="14">
        <f>SUM(E144)</f>
        <v>36.5</v>
      </c>
      <c r="F143" s="14">
        <f t="shared" si="3"/>
        <v>18.25</v>
      </c>
    </row>
    <row r="144" spans="2:6" ht="66" customHeight="1">
      <c r="B144" s="23" t="s">
        <v>382</v>
      </c>
      <c r="C144" s="13" t="s">
        <v>384</v>
      </c>
      <c r="D144" s="14">
        <v>200</v>
      </c>
      <c r="E144" s="14">
        <v>36.5</v>
      </c>
      <c r="F144" s="14">
        <f t="shared" si="3"/>
        <v>18.25</v>
      </c>
    </row>
    <row r="145" spans="2:6" ht="100.5" customHeight="1">
      <c r="B145" s="23" t="s">
        <v>385</v>
      </c>
      <c r="C145" s="13" t="s">
        <v>387</v>
      </c>
      <c r="D145" s="14">
        <f>SUM(D146:D147)</f>
        <v>80</v>
      </c>
      <c r="E145" s="14">
        <f>SUM(E146:E147)</f>
        <v>4.3999999999999995</v>
      </c>
      <c r="F145" s="14">
        <f t="shared" si="3"/>
        <v>5.499999999999999</v>
      </c>
    </row>
    <row r="146" spans="2:6" ht="55.5" customHeight="1">
      <c r="B146" s="23" t="s">
        <v>386</v>
      </c>
      <c r="C146" s="13" t="s">
        <v>388</v>
      </c>
      <c r="D146" s="14">
        <v>80</v>
      </c>
      <c r="E146" s="14">
        <v>4.1</v>
      </c>
      <c r="F146" s="14">
        <f t="shared" si="3"/>
        <v>5.125</v>
      </c>
    </row>
    <row r="147" spans="2:6" ht="90.75" customHeight="1">
      <c r="B147" s="23" t="s">
        <v>390</v>
      </c>
      <c r="C147" s="13" t="s">
        <v>389</v>
      </c>
      <c r="D147" s="14">
        <v>0</v>
      </c>
      <c r="E147" s="14">
        <v>0.3</v>
      </c>
      <c r="F147" s="14">
        <v>0</v>
      </c>
    </row>
    <row r="148" spans="2:6" ht="22.5" customHeight="1">
      <c r="B148" s="23" t="s">
        <v>391</v>
      </c>
      <c r="C148" s="13" t="s">
        <v>394</v>
      </c>
      <c r="D148" s="14">
        <f>SUM(D149+D151)</f>
        <v>70</v>
      </c>
      <c r="E148" s="14">
        <f>SUM(E149+E151)</f>
        <v>2354.2000000000003</v>
      </c>
      <c r="F148" s="14">
        <f t="shared" si="3"/>
        <v>3363.142857142858</v>
      </c>
    </row>
    <row r="149" spans="2:6" ht="87" customHeight="1">
      <c r="B149" s="23" t="s">
        <v>392</v>
      </c>
      <c r="C149" s="13" t="s">
        <v>395</v>
      </c>
      <c r="D149" s="14">
        <f>SUM(D150)</f>
        <v>20</v>
      </c>
      <c r="E149" s="14">
        <f>SUM(E150)</f>
        <v>22.3</v>
      </c>
      <c r="F149" s="14">
        <f t="shared" si="3"/>
        <v>111.5</v>
      </c>
    </row>
    <row r="150" spans="2:6" ht="70.5" customHeight="1">
      <c r="B150" s="23" t="s">
        <v>393</v>
      </c>
      <c r="C150" s="13" t="s">
        <v>396</v>
      </c>
      <c r="D150" s="14">
        <v>20</v>
      </c>
      <c r="E150" s="14">
        <v>22.3</v>
      </c>
      <c r="F150" s="14">
        <f t="shared" si="3"/>
        <v>111.5</v>
      </c>
    </row>
    <row r="151" spans="2:6" ht="73.5" customHeight="1">
      <c r="B151" s="23" t="s">
        <v>397</v>
      </c>
      <c r="C151" s="13" t="s">
        <v>399</v>
      </c>
      <c r="D151" s="14">
        <f>SUM(D152:D153)</f>
        <v>50</v>
      </c>
      <c r="E151" s="14">
        <f>SUM(E152:E153)</f>
        <v>2331.9</v>
      </c>
      <c r="F151" s="14">
        <f t="shared" si="3"/>
        <v>4663.8</v>
      </c>
    </row>
    <row r="152" spans="2:6" ht="76.5" customHeight="1">
      <c r="B152" s="23" t="s">
        <v>398</v>
      </c>
      <c r="C152" s="13" t="s">
        <v>400</v>
      </c>
      <c r="D152" s="14">
        <v>50</v>
      </c>
      <c r="E152" s="14">
        <v>2285.1</v>
      </c>
      <c r="F152" s="14">
        <f t="shared" si="3"/>
        <v>4570.2</v>
      </c>
    </row>
    <row r="153" spans="2:6" ht="80.25" customHeight="1">
      <c r="B153" s="23" t="s">
        <v>402</v>
      </c>
      <c r="C153" s="13" t="s">
        <v>401</v>
      </c>
      <c r="D153" s="14">
        <v>0</v>
      </c>
      <c r="E153" s="14">
        <v>46.8</v>
      </c>
      <c r="F153" s="14">
        <v>0</v>
      </c>
    </row>
    <row r="154" spans="2:6" ht="22.5" customHeight="1">
      <c r="B154" s="23" t="s">
        <v>403</v>
      </c>
      <c r="C154" s="13" t="s">
        <v>406</v>
      </c>
      <c r="D154" s="14">
        <f>SUM(D155)</f>
        <v>750</v>
      </c>
      <c r="E154" s="14">
        <f>SUM(E155)</f>
        <v>207.7</v>
      </c>
      <c r="F154" s="14">
        <f t="shared" si="3"/>
        <v>27.69333333333333</v>
      </c>
    </row>
    <row r="155" spans="2:6" ht="35.25" customHeight="1">
      <c r="B155" s="23" t="s">
        <v>404</v>
      </c>
      <c r="C155" s="13" t="s">
        <v>407</v>
      </c>
      <c r="D155" s="14">
        <f>SUM(D156)</f>
        <v>750</v>
      </c>
      <c r="E155" s="14">
        <f>SUM(E156)</f>
        <v>207.7</v>
      </c>
      <c r="F155" s="14">
        <f t="shared" si="3"/>
        <v>27.69333333333333</v>
      </c>
    </row>
    <row r="156" spans="2:6" ht="66.75" customHeight="1">
      <c r="B156" s="23" t="s">
        <v>405</v>
      </c>
      <c r="C156" s="13" t="s">
        <v>408</v>
      </c>
      <c r="D156" s="14">
        <v>750</v>
      </c>
      <c r="E156" s="14">
        <v>207.7</v>
      </c>
      <c r="F156" s="14">
        <f t="shared" si="3"/>
        <v>27.69333333333333</v>
      </c>
    </row>
    <row r="157" spans="2:6" ht="15.75">
      <c r="B157" s="12" t="s">
        <v>100</v>
      </c>
      <c r="C157" s="13" t="s">
        <v>101</v>
      </c>
      <c r="D157" s="14">
        <f>SUM(D158+D160)</f>
        <v>1908.7</v>
      </c>
      <c r="E157" s="14">
        <f>SUM(E158+E160)</f>
        <v>824.5</v>
      </c>
      <c r="F157" s="14">
        <f t="shared" si="3"/>
        <v>43.19694032587625</v>
      </c>
    </row>
    <row r="158" spans="2:6" ht="19.5" customHeight="1">
      <c r="B158" s="12" t="s">
        <v>102</v>
      </c>
      <c r="C158" s="13" t="s">
        <v>103</v>
      </c>
      <c r="D158" s="14">
        <f>SUM(D159)</f>
        <v>0</v>
      </c>
      <c r="E158" s="14">
        <f>SUM(E159)</f>
        <v>142.2</v>
      </c>
      <c r="F158" s="14">
        <v>0</v>
      </c>
    </row>
    <row r="159" spans="2:6" ht="33.75" customHeight="1">
      <c r="B159" s="12" t="s">
        <v>104</v>
      </c>
      <c r="C159" s="13" t="s">
        <v>105</v>
      </c>
      <c r="D159" s="14">
        <v>0</v>
      </c>
      <c r="E159" s="14">
        <v>142.2</v>
      </c>
      <c r="F159" s="14">
        <v>0</v>
      </c>
    </row>
    <row r="160" spans="2:6" ht="33.75" customHeight="1">
      <c r="B160" s="17" t="s">
        <v>283</v>
      </c>
      <c r="C160" s="13" t="s">
        <v>281</v>
      </c>
      <c r="D160" s="14">
        <f>SUM(D161)</f>
        <v>1908.7</v>
      </c>
      <c r="E160" s="14">
        <f>SUM(E161)</f>
        <v>682.3</v>
      </c>
      <c r="F160" s="14">
        <f t="shared" si="3"/>
        <v>35.746843401267874</v>
      </c>
    </row>
    <row r="161" spans="2:6" ht="33.75" customHeight="1">
      <c r="B161" s="15" t="s">
        <v>284</v>
      </c>
      <c r="C161" s="13" t="s">
        <v>282</v>
      </c>
      <c r="D161" s="14">
        <v>1908.7</v>
      </c>
      <c r="E161" s="14">
        <v>682.3</v>
      </c>
      <c r="F161" s="14">
        <f t="shared" si="3"/>
        <v>35.746843401267874</v>
      </c>
    </row>
    <row r="162" spans="2:6" ht="18.75" customHeight="1">
      <c r="B162" s="12" t="s">
        <v>106</v>
      </c>
      <c r="C162" s="13" t="s">
        <v>107</v>
      </c>
      <c r="D162" s="14">
        <f>SUM(D163,D222,D229,D225,D216,D219)</f>
        <v>3660363.4</v>
      </c>
      <c r="E162" s="14">
        <f>SUM(E163,E222,E229,E225,E216,E219)</f>
        <v>1460252.3999999997</v>
      </c>
      <c r="F162" s="14">
        <f aca="true" t="shared" si="4" ref="F162:F168">SUM(E162/D162)*100</f>
        <v>39.89364553257197</v>
      </c>
    </row>
    <row r="163" spans="2:6" ht="37.5" customHeight="1">
      <c r="B163" s="12" t="s">
        <v>108</v>
      </c>
      <c r="C163" s="13" t="s">
        <v>109</v>
      </c>
      <c r="D163" s="14">
        <f>SUM(D164,D173,D192,D209)</f>
        <v>3642777.8</v>
      </c>
      <c r="E163" s="14">
        <f>SUM(E164,E173,E192,E209)</f>
        <v>1459416.8999999997</v>
      </c>
      <c r="F163" s="14">
        <f t="shared" si="4"/>
        <v>40.06329730020864</v>
      </c>
    </row>
    <row r="164" spans="2:6" ht="20.25" customHeight="1">
      <c r="B164" s="12" t="s">
        <v>192</v>
      </c>
      <c r="C164" s="13" t="s">
        <v>226</v>
      </c>
      <c r="D164" s="14">
        <f>SUM(D165+D167+D169+D171)</f>
        <v>531026.7</v>
      </c>
      <c r="E164" s="14">
        <f>SUM(E165+E167+E169+E171)</f>
        <v>277802.1</v>
      </c>
      <c r="F164" s="14">
        <f t="shared" si="4"/>
        <v>52.31414917554993</v>
      </c>
    </row>
    <row r="165" spans="2:6" ht="24.75" customHeight="1">
      <c r="B165" s="12" t="s">
        <v>325</v>
      </c>
      <c r="C165" s="13" t="s">
        <v>227</v>
      </c>
      <c r="D165" s="14">
        <f>SUM(D166)</f>
        <v>489648.8</v>
      </c>
      <c r="E165" s="14">
        <f>SUM(E166)</f>
        <v>244824.6</v>
      </c>
      <c r="F165" s="14">
        <f t="shared" si="4"/>
        <v>50.00004084560199</v>
      </c>
    </row>
    <row r="166" spans="2:6" ht="33.75" customHeight="1">
      <c r="B166" s="12" t="s">
        <v>324</v>
      </c>
      <c r="C166" s="13" t="s">
        <v>228</v>
      </c>
      <c r="D166" s="14">
        <v>489648.8</v>
      </c>
      <c r="E166" s="14">
        <v>244824.6</v>
      </c>
      <c r="F166" s="14">
        <f t="shared" si="4"/>
        <v>50.00004084560199</v>
      </c>
    </row>
    <row r="167" spans="2:6" ht="36" customHeight="1">
      <c r="B167" s="12" t="s">
        <v>215</v>
      </c>
      <c r="C167" s="13" t="s">
        <v>229</v>
      </c>
      <c r="D167" s="14">
        <f>SUM(D168)</f>
        <v>35238.3</v>
      </c>
      <c r="E167" s="14">
        <f>SUM(E168)</f>
        <v>26837.9</v>
      </c>
      <c r="F167" s="14">
        <f t="shared" si="4"/>
        <v>76.16116554998396</v>
      </c>
    </row>
    <row r="168" spans="2:6" ht="36" customHeight="1">
      <c r="B168" s="12" t="s">
        <v>216</v>
      </c>
      <c r="C168" s="13" t="s">
        <v>230</v>
      </c>
      <c r="D168" s="14">
        <v>35238.3</v>
      </c>
      <c r="E168" s="14">
        <v>26837.9</v>
      </c>
      <c r="F168" s="14">
        <f t="shared" si="4"/>
        <v>76.16116554998396</v>
      </c>
    </row>
    <row r="169" spans="2:6" ht="23.25" customHeight="1">
      <c r="B169" s="12" t="s">
        <v>295</v>
      </c>
      <c r="C169" s="13" t="s">
        <v>296</v>
      </c>
      <c r="D169" s="14">
        <f>SUM(D170)</f>
        <v>5435</v>
      </c>
      <c r="E169" s="14">
        <f>SUM(E170)</f>
        <v>5435</v>
      </c>
      <c r="F169" s="14">
        <f aca="true" t="shared" si="5" ref="F169:F175">SUM(E169/D169)*100</f>
        <v>100</v>
      </c>
    </row>
    <row r="170" spans="2:6" ht="22.5" customHeight="1">
      <c r="B170" s="12" t="s">
        <v>300</v>
      </c>
      <c r="C170" s="13" t="s">
        <v>297</v>
      </c>
      <c r="D170" s="14">
        <v>5435</v>
      </c>
      <c r="E170" s="14">
        <v>5435</v>
      </c>
      <c r="F170" s="14">
        <f t="shared" si="5"/>
        <v>100</v>
      </c>
    </row>
    <row r="171" spans="2:6" ht="96" customHeight="1">
      <c r="B171" s="26" t="s">
        <v>445</v>
      </c>
      <c r="C171" s="13" t="s">
        <v>438</v>
      </c>
      <c r="D171" s="14">
        <f>D172</f>
        <v>704.6</v>
      </c>
      <c r="E171" s="14">
        <f>E172</f>
        <v>704.6</v>
      </c>
      <c r="F171" s="14">
        <f t="shared" si="5"/>
        <v>100</v>
      </c>
    </row>
    <row r="172" spans="2:6" ht="93" customHeight="1">
      <c r="B172" s="26" t="s">
        <v>446</v>
      </c>
      <c r="C172" s="13" t="s">
        <v>439</v>
      </c>
      <c r="D172" s="14">
        <v>704.6</v>
      </c>
      <c r="E172" s="14">
        <v>704.6</v>
      </c>
      <c r="F172" s="14">
        <f t="shared" si="5"/>
        <v>100</v>
      </c>
    </row>
    <row r="173" spans="2:6" ht="36.75" customHeight="1">
      <c r="B173" s="12" t="s">
        <v>175</v>
      </c>
      <c r="C173" s="13" t="s">
        <v>294</v>
      </c>
      <c r="D173" s="14">
        <f>D174+D176+D178+D180+D182+D184+D186+D188+D190</f>
        <v>1018906.6</v>
      </c>
      <c r="E173" s="14">
        <f>E174+E176+E178+E180+E182+E184+E186+E188+E190</f>
        <v>41366.5</v>
      </c>
      <c r="F173" s="14">
        <f t="shared" si="5"/>
        <v>4.059891259905472</v>
      </c>
    </row>
    <row r="174" spans="2:6" ht="67.5" customHeight="1">
      <c r="B174" s="12" t="s">
        <v>299</v>
      </c>
      <c r="C174" s="13" t="s">
        <v>298</v>
      </c>
      <c r="D174" s="14">
        <f>SUM(D175)</f>
        <v>31.7</v>
      </c>
      <c r="E174" s="14">
        <f>SUM(E175)</f>
        <v>0</v>
      </c>
      <c r="F174" s="14">
        <f t="shared" si="5"/>
        <v>0</v>
      </c>
    </row>
    <row r="175" spans="2:6" ht="70.5" customHeight="1">
      <c r="B175" s="12" t="s">
        <v>199</v>
      </c>
      <c r="C175" s="13" t="s">
        <v>293</v>
      </c>
      <c r="D175" s="14">
        <v>31.7</v>
      </c>
      <c r="E175" s="14">
        <v>0</v>
      </c>
      <c r="F175" s="14">
        <f t="shared" si="5"/>
        <v>0</v>
      </c>
    </row>
    <row r="176" spans="2:6" ht="123.75" customHeight="1">
      <c r="B176" s="23" t="s">
        <v>305</v>
      </c>
      <c r="C176" s="21" t="s">
        <v>301</v>
      </c>
      <c r="D176" s="14">
        <f>SUM(D177)</f>
        <v>125884.9</v>
      </c>
      <c r="E176" s="14">
        <f>SUM(E177)</f>
        <v>0</v>
      </c>
      <c r="F176" s="14">
        <f aca="true" t="shared" si="6" ref="F176:F183">SUM(E176/D176)*100</f>
        <v>0</v>
      </c>
    </row>
    <row r="177" spans="2:6" ht="115.5" customHeight="1">
      <c r="B177" s="23" t="s">
        <v>306</v>
      </c>
      <c r="C177" s="13" t="s">
        <v>302</v>
      </c>
      <c r="D177" s="14">
        <v>125884.9</v>
      </c>
      <c r="E177" s="14">
        <v>0</v>
      </c>
      <c r="F177" s="14">
        <f t="shared" si="6"/>
        <v>0</v>
      </c>
    </row>
    <row r="178" spans="2:6" ht="82.5" customHeight="1">
      <c r="B178" s="23" t="s">
        <v>307</v>
      </c>
      <c r="C178" s="13" t="s">
        <v>303</v>
      </c>
      <c r="D178" s="14">
        <f>SUM(D179)</f>
        <v>278179.7</v>
      </c>
      <c r="E178" s="14">
        <f>SUM(E179)</f>
        <v>0</v>
      </c>
      <c r="F178" s="14">
        <f t="shared" si="6"/>
        <v>0</v>
      </c>
    </row>
    <row r="179" spans="2:6" ht="85.5" customHeight="1">
      <c r="B179" s="23" t="s">
        <v>308</v>
      </c>
      <c r="C179" s="13" t="s">
        <v>304</v>
      </c>
      <c r="D179" s="14">
        <v>278179.7</v>
      </c>
      <c r="E179" s="14">
        <v>0</v>
      </c>
      <c r="F179" s="14">
        <f t="shared" si="6"/>
        <v>0</v>
      </c>
    </row>
    <row r="180" spans="2:6" ht="52.5" customHeight="1">
      <c r="B180" s="23" t="s">
        <v>411</v>
      </c>
      <c r="C180" s="13" t="s">
        <v>409</v>
      </c>
      <c r="D180" s="14">
        <f>SUM(D181)</f>
        <v>31883</v>
      </c>
      <c r="E180" s="14">
        <f>SUM(E181)</f>
        <v>0</v>
      </c>
      <c r="F180" s="14">
        <f t="shared" si="6"/>
        <v>0</v>
      </c>
    </row>
    <row r="181" spans="2:6" ht="66" customHeight="1">
      <c r="B181" s="23" t="s">
        <v>412</v>
      </c>
      <c r="C181" s="13" t="s">
        <v>410</v>
      </c>
      <c r="D181" s="14">
        <v>31883</v>
      </c>
      <c r="E181" s="14">
        <v>0</v>
      </c>
      <c r="F181" s="14">
        <f t="shared" si="6"/>
        <v>0</v>
      </c>
    </row>
    <row r="182" spans="2:6" ht="60" customHeight="1">
      <c r="B182" s="23" t="s">
        <v>415</v>
      </c>
      <c r="C182" s="13" t="s">
        <v>413</v>
      </c>
      <c r="D182" s="14">
        <f>SUM(D183)</f>
        <v>1600</v>
      </c>
      <c r="E182" s="14">
        <f>SUM(E183)</f>
        <v>0</v>
      </c>
      <c r="F182" s="14">
        <f t="shared" si="6"/>
        <v>0</v>
      </c>
    </row>
    <row r="183" spans="2:6" ht="68.25" customHeight="1">
      <c r="B183" s="23" t="s">
        <v>416</v>
      </c>
      <c r="C183" s="13" t="s">
        <v>414</v>
      </c>
      <c r="D183" s="14">
        <v>1600</v>
      </c>
      <c r="E183" s="14">
        <v>0</v>
      </c>
      <c r="F183" s="14">
        <f t="shared" si="6"/>
        <v>0</v>
      </c>
    </row>
    <row r="184" spans="2:6" ht="43.5" customHeight="1">
      <c r="B184" s="12" t="s">
        <v>287</v>
      </c>
      <c r="C184" s="13" t="s">
        <v>285</v>
      </c>
      <c r="D184" s="14">
        <f>SUM(D185)</f>
        <v>733.2</v>
      </c>
      <c r="E184" s="14">
        <f>SUM(E185)</f>
        <v>0</v>
      </c>
      <c r="F184" s="14">
        <f>SUM(E184/D184)*100</f>
        <v>0</v>
      </c>
    </row>
    <row r="185" spans="2:6" ht="43.5" customHeight="1">
      <c r="B185" s="12" t="s">
        <v>288</v>
      </c>
      <c r="C185" s="13" t="s">
        <v>286</v>
      </c>
      <c r="D185" s="14">
        <v>733.2</v>
      </c>
      <c r="E185" s="14">
        <v>0</v>
      </c>
      <c r="F185" s="14">
        <f>SUM(E185/D185)*100</f>
        <v>0</v>
      </c>
    </row>
    <row r="186" spans="2:6" ht="40.5" customHeight="1" hidden="1">
      <c r="B186" s="17" t="s">
        <v>309</v>
      </c>
      <c r="C186" s="13" t="s">
        <v>231</v>
      </c>
      <c r="D186" s="14">
        <f>SUM(D187)</f>
        <v>0</v>
      </c>
      <c r="E186" s="14">
        <f>SUM(E187)</f>
        <v>0</v>
      </c>
      <c r="F186" s="14" t="e">
        <f>SUM(E186/D186)*100</f>
        <v>#DIV/0!</v>
      </c>
    </row>
    <row r="187" spans="2:6" ht="34.5" customHeight="1" hidden="1">
      <c r="B187" s="12" t="s">
        <v>310</v>
      </c>
      <c r="C187" s="13" t="s">
        <v>232</v>
      </c>
      <c r="D187" s="14"/>
      <c r="E187" s="14"/>
      <c r="F187" s="14" t="e">
        <f>SUM(E187/D187)*100</f>
        <v>#DIV/0!</v>
      </c>
    </row>
    <row r="188" spans="2:6" ht="55.5" customHeight="1">
      <c r="B188" s="12" t="s">
        <v>217</v>
      </c>
      <c r="C188" s="13" t="s">
        <v>233</v>
      </c>
      <c r="D188" s="14">
        <f>SUM(D189)</f>
        <v>16043.6</v>
      </c>
      <c r="E188" s="14">
        <f>SUM(E189)</f>
        <v>0</v>
      </c>
      <c r="F188" s="14">
        <v>0</v>
      </c>
    </row>
    <row r="189" spans="2:6" ht="67.5" customHeight="1">
      <c r="B189" s="12" t="s">
        <v>218</v>
      </c>
      <c r="C189" s="13" t="s">
        <v>234</v>
      </c>
      <c r="D189" s="14">
        <v>16043.6</v>
      </c>
      <c r="E189" s="14">
        <v>0</v>
      </c>
      <c r="F189" s="14">
        <v>0</v>
      </c>
    </row>
    <row r="190" spans="2:6" ht="18.75" customHeight="1">
      <c r="B190" s="12" t="s">
        <v>110</v>
      </c>
      <c r="C190" s="13" t="s">
        <v>235</v>
      </c>
      <c r="D190" s="14">
        <f>SUM(D191)</f>
        <v>564550.5</v>
      </c>
      <c r="E190" s="14">
        <f>SUM(E191)</f>
        <v>41366.5</v>
      </c>
      <c r="F190" s="14">
        <f aca="true" t="shared" si="7" ref="F190:F224">SUM(E190/D190)*100</f>
        <v>7.327333870043512</v>
      </c>
    </row>
    <row r="191" spans="2:6" ht="19.5" customHeight="1">
      <c r="B191" s="12" t="s">
        <v>111</v>
      </c>
      <c r="C191" s="13" t="s">
        <v>236</v>
      </c>
      <c r="D191" s="14">
        <v>564550.5</v>
      </c>
      <c r="E191" s="14">
        <v>41366.5</v>
      </c>
      <c r="F191" s="14">
        <f t="shared" si="7"/>
        <v>7.327333870043512</v>
      </c>
    </row>
    <row r="192" spans="2:6" ht="21.75" customHeight="1">
      <c r="B192" s="12" t="s">
        <v>191</v>
      </c>
      <c r="C192" s="13" t="s">
        <v>237</v>
      </c>
      <c r="D192" s="14">
        <f>SUM(D193,D195,D197,D199,D201,D203,D205,D207)</f>
        <v>2045727.7999999998</v>
      </c>
      <c r="E192" s="14">
        <f>SUM(E193,E195,E197,E199,E201,E203,E205,E207)</f>
        <v>1130398.5999999999</v>
      </c>
      <c r="F192" s="14">
        <f t="shared" si="7"/>
        <v>55.25654977167539</v>
      </c>
    </row>
    <row r="193" spans="2:6" ht="34.5" customHeight="1">
      <c r="B193" s="12" t="s">
        <v>114</v>
      </c>
      <c r="C193" s="13" t="s">
        <v>238</v>
      </c>
      <c r="D193" s="14">
        <f>SUM(D194)</f>
        <v>1938491.7</v>
      </c>
      <c r="E193" s="14">
        <f>SUM(E194)</f>
        <v>1077474.5</v>
      </c>
      <c r="F193" s="14">
        <f t="shared" si="7"/>
        <v>55.5831371369813</v>
      </c>
    </row>
    <row r="194" spans="2:6" ht="40.5" customHeight="1">
      <c r="B194" s="12" t="s">
        <v>115</v>
      </c>
      <c r="C194" s="13" t="s">
        <v>239</v>
      </c>
      <c r="D194" s="14">
        <v>1938491.7</v>
      </c>
      <c r="E194" s="14">
        <v>1077474.5</v>
      </c>
      <c r="F194" s="14">
        <f t="shared" si="7"/>
        <v>55.5831371369813</v>
      </c>
    </row>
    <row r="195" spans="2:6" ht="69.75" customHeight="1">
      <c r="B195" s="12" t="s">
        <v>190</v>
      </c>
      <c r="C195" s="13" t="s">
        <v>240</v>
      </c>
      <c r="D195" s="14">
        <f>SUM(D196)</f>
        <v>45880</v>
      </c>
      <c r="E195" s="14">
        <f>SUM(E196)</f>
        <v>25200</v>
      </c>
      <c r="F195" s="14">
        <f t="shared" si="7"/>
        <v>54.92589363557106</v>
      </c>
    </row>
    <row r="196" spans="2:6" ht="74.25" customHeight="1">
      <c r="B196" s="12" t="s">
        <v>189</v>
      </c>
      <c r="C196" s="13" t="s">
        <v>241</v>
      </c>
      <c r="D196" s="14">
        <v>45880</v>
      </c>
      <c r="E196" s="14">
        <v>25200</v>
      </c>
      <c r="F196" s="14">
        <f t="shared" si="7"/>
        <v>54.92589363557106</v>
      </c>
    </row>
    <row r="197" spans="2:6" ht="77.25" customHeight="1">
      <c r="B197" s="12" t="s">
        <v>174</v>
      </c>
      <c r="C197" s="13" t="s">
        <v>242</v>
      </c>
      <c r="D197" s="14">
        <f>SUM(D198)</f>
        <v>42529.6</v>
      </c>
      <c r="E197" s="14">
        <f>SUM(E198)</f>
        <v>22115.4</v>
      </c>
      <c r="F197" s="14">
        <f t="shared" si="7"/>
        <v>52.00001881042851</v>
      </c>
    </row>
    <row r="198" spans="2:6" ht="67.5" customHeight="1">
      <c r="B198" s="12" t="s">
        <v>173</v>
      </c>
      <c r="C198" s="13" t="s">
        <v>243</v>
      </c>
      <c r="D198" s="14">
        <v>42529.6</v>
      </c>
      <c r="E198" s="14">
        <v>22115.4</v>
      </c>
      <c r="F198" s="14">
        <f t="shared" si="7"/>
        <v>52.00001881042851</v>
      </c>
    </row>
    <row r="199" spans="2:6" ht="64.5" customHeight="1">
      <c r="B199" s="12" t="s">
        <v>219</v>
      </c>
      <c r="C199" s="13" t="s">
        <v>244</v>
      </c>
      <c r="D199" s="14">
        <f>SUM(D200)</f>
        <v>11.4</v>
      </c>
      <c r="E199" s="14">
        <f>SUM(E200)</f>
        <v>11.4</v>
      </c>
      <c r="F199" s="14">
        <f t="shared" si="7"/>
        <v>100</v>
      </c>
    </row>
    <row r="200" spans="2:6" ht="65.25" customHeight="1">
      <c r="B200" s="12" t="s">
        <v>220</v>
      </c>
      <c r="C200" s="13" t="s">
        <v>245</v>
      </c>
      <c r="D200" s="14">
        <v>11.4</v>
      </c>
      <c r="E200" s="14">
        <v>11.4</v>
      </c>
      <c r="F200" s="14">
        <f t="shared" si="7"/>
        <v>100</v>
      </c>
    </row>
    <row r="201" spans="2:6" ht="65.25" customHeight="1">
      <c r="B201" s="12" t="s">
        <v>212</v>
      </c>
      <c r="C201" s="13" t="s">
        <v>246</v>
      </c>
      <c r="D201" s="14">
        <f>SUM(D202)</f>
        <v>9450.2</v>
      </c>
      <c r="E201" s="14">
        <f>SUM(E202)</f>
        <v>1890</v>
      </c>
      <c r="F201" s="14">
        <f aca="true" t="shared" si="8" ref="F201:F206">SUM(E201/D201)*100</f>
        <v>19.999576728534844</v>
      </c>
    </row>
    <row r="202" spans="2:6" ht="66" customHeight="1">
      <c r="B202" s="12" t="s">
        <v>211</v>
      </c>
      <c r="C202" s="13" t="s">
        <v>247</v>
      </c>
      <c r="D202" s="14">
        <v>9450.2</v>
      </c>
      <c r="E202" s="14">
        <v>1890</v>
      </c>
      <c r="F202" s="14">
        <f t="shared" si="8"/>
        <v>19.999576728534844</v>
      </c>
    </row>
    <row r="203" spans="2:6" ht="69.75" customHeight="1">
      <c r="B203" s="18" t="s">
        <v>291</v>
      </c>
      <c r="C203" s="13" t="s">
        <v>289</v>
      </c>
      <c r="D203" s="14">
        <f>SUM(D204)</f>
        <v>1890</v>
      </c>
      <c r="E203" s="14">
        <f>SUM(E204)</f>
        <v>0</v>
      </c>
      <c r="F203" s="14">
        <f t="shared" si="8"/>
        <v>0</v>
      </c>
    </row>
    <row r="204" spans="2:6" ht="70.5" customHeight="1">
      <c r="B204" s="19" t="s">
        <v>292</v>
      </c>
      <c r="C204" s="13" t="s">
        <v>290</v>
      </c>
      <c r="D204" s="14">
        <v>1890</v>
      </c>
      <c r="E204" s="14">
        <v>0</v>
      </c>
      <c r="F204" s="14">
        <f t="shared" si="8"/>
        <v>0</v>
      </c>
    </row>
    <row r="205" spans="2:6" ht="34.5" customHeight="1">
      <c r="B205" s="23" t="s">
        <v>419</v>
      </c>
      <c r="C205" s="13" t="s">
        <v>417</v>
      </c>
      <c r="D205" s="14">
        <f>SUM(D206)</f>
        <v>848.2</v>
      </c>
      <c r="E205" s="14">
        <f>SUM(E206)</f>
        <v>0</v>
      </c>
      <c r="F205" s="14">
        <f t="shared" si="8"/>
        <v>0</v>
      </c>
    </row>
    <row r="206" spans="2:6" ht="39" customHeight="1">
      <c r="B206" s="23" t="s">
        <v>420</v>
      </c>
      <c r="C206" s="13" t="s">
        <v>418</v>
      </c>
      <c r="D206" s="14">
        <v>848.2</v>
      </c>
      <c r="E206" s="14">
        <v>0</v>
      </c>
      <c r="F206" s="14">
        <f t="shared" si="8"/>
        <v>0</v>
      </c>
    </row>
    <row r="207" spans="2:6" ht="42.75" customHeight="1">
      <c r="B207" s="12" t="s">
        <v>112</v>
      </c>
      <c r="C207" s="13" t="s">
        <v>248</v>
      </c>
      <c r="D207" s="14">
        <f>SUM(D208)</f>
        <v>6626.7</v>
      </c>
      <c r="E207" s="14">
        <f>SUM(E208)</f>
        <v>3707.3</v>
      </c>
      <c r="F207" s="14">
        <f t="shared" si="7"/>
        <v>55.94488961323133</v>
      </c>
    </row>
    <row r="208" spans="2:6" ht="43.5" customHeight="1">
      <c r="B208" s="16" t="s">
        <v>113</v>
      </c>
      <c r="C208" s="13" t="s">
        <v>249</v>
      </c>
      <c r="D208" s="14">
        <v>6626.7</v>
      </c>
      <c r="E208" s="14">
        <v>3707.3</v>
      </c>
      <c r="F208" s="14">
        <f t="shared" si="7"/>
        <v>55.94488961323133</v>
      </c>
    </row>
    <row r="209" spans="2:6" ht="22.5" customHeight="1">
      <c r="B209" s="12" t="s">
        <v>116</v>
      </c>
      <c r="C209" s="13" t="s">
        <v>250</v>
      </c>
      <c r="D209" s="14">
        <f>SUM(D210+D212+D214)</f>
        <v>47116.7</v>
      </c>
      <c r="E209" s="14">
        <f>SUM(E210+E212+E214)</f>
        <v>9849.7</v>
      </c>
      <c r="F209" s="14">
        <f t="shared" si="7"/>
        <v>20.90490208355</v>
      </c>
    </row>
    <row r="210" spans="2:6" ht="57.75" customHeight="1">
      <c r="B210" s="23" t="s">
        <v>425</v>
      </c>
      <c r="C210" s="13" t="s">
        <v>421</v>
      </c>
      <c r="D210" s="14">
        <f>SUM(D211)</f>
        <v>17071.8</v>
      </c>
      <c r="E210" s="14">
        <f>SUM(E211)</f>
        <v>0</v>
      </c>
      <c r="F210" s="14">
        <f t="shared" si="7"/>
        <v>0</v>
      </c>
    </row>
    <row r="211" spans="2:6" ht="68.25" customHeight="1">
      <c r="B211" s="23" t="s">
        <v>426</v>
      </c>
      <c r="C211" s="13" t="s">
        <v>422</v>
      </c>
      <c r="D211" s="14">
        <v>17071.8</v>
      </c>
      <c r="E211" s="14">
        <v>0</v>
      </c>
      <c r="F211" s="14">
        <v>0</v>
      </c>
    </row>
    <row r="212" spans="2:6" ht="42" customHeight="1">
      <c r="B212" s="23" t="s">
        <v>427</v>
      </c>
      <c r="C212" s="13" t="s">
        <v>423</v>
      </c>
      <c r="D212" s="14">
        <f>SUM(D213)</f>
        <v>5000</v>
      </c>
      <c r="E212" s="14">
        <f>SUM(E213)</f>
        <v>907.2</v>
      </c>
      <c r="F212" s="14">
        <f>SUM(E212/D212)*100</f>
        <v>18.144000000000002</v>
      </c>
    </row>
    <row r="213" spans="2:6" ht="41.25" customHeight="1">
      <c r="B213" s="23" t="s">
        <v>428</v>
      </c>
      <c r="C213" s="13" t="s">
        <v>424</v>
      </c>
      <c r="D213" s="14">
        <v>5000</v>
      </c>
      <c r="E213" s="14">
        <v>907.2</v>
      </c>
      <c r="F213" s="14">
        <f>SUM(E213/D213)*100</f>
        <v>18.144000000000002</v>
      </c>
    </row>
    <row r="214" spans="2:6" ht="20.25" customHeight="1">
      <c r="B214" s="12" t="s">
        <v>117</v>
      </c>
      <c r="C214" s="13" t="s">
        <v>251</v>
      </c>
      <c r="D214" s="14">
        <f>SUM(D215)</f>
        <v>25044.9</v>
      </c>
      <c r="E214" s="14">
        <f>SUM(E215)</f>
        <v>8942.5</v>
      </c>
      <c r="F214" s="14">
        <f t="shared" si="7"/>
        <v>35.70587225343283</v>
      </c>
    </row>
    <row r="215" spans="2:6" ht="38.25" customHeight="1">
      <c r="B215" s="12" t="s">
        <v>118</v>
      </c>
      <c r="C215" s="13" t="s">
        <v>252</v>
      </c>
      <c r="D215" s="14">
        <v>25044.9</v>
      </c>
      <c r="E215" s="14">
        <v>8942.5</v>
      </c>
      <c r="F215" s="14">
        <f t="shared" si="7"/>
        <v>35.70587225343283</v>
      </c>
    </row>
    <row r="216" spans="2:6" ht="38.25" customHeight="1">
      <c r="B216" s="24" t="s">
        <v>312</v>
      </c>
      <c r="C216" s="13" t="s">
        <v>313</v>
      </c>
      <c r="D216" s="14">
        <f>SUM(D217)</f>
        <v>2585.6</v>
      </c>
      <c r="E216" s="14">
        <f>SUM(E217)</f>
        <v>2585.6</v>
      </c>
      <c r="F216" s="14">
        <f t="shared" si="7"/>
        <v>100</v>
      </c>
    </row>
    <row r="217" spans="2:6" ht="38.25" customHeight="1">
      <c r="B217" s="23" t="s">
        <v>314</v>
      </c>
      <c r="C217" s="13" t="s">
        <v>315</v>
      </c>
      <c r="D217" s="14">
        <f>SUM(D218)</f>
        <v>2585.6</v>
      </c>
      <c r="E217" s="14">
        <f>SUM(E218)</f>
        <v>2585.6</v>
      </c>
      <c r="F217" s="14">
        <f t="shared" si="7"/>
        <v>100</v>
      </c>
    </row>
    <row r="218" spans="2:6" ht="40.5" customHeight="1">
      <c r="B218" s="23" t="s">
        <v>316</v>
      </c>
      <c r="C218" s="13" t="s">
        <v>317</v>
      </c>
      <c r="D218" s="14">
        <v>2585.6</v>
      </c>
      <c r="E218" s="14">
        <v>2585.6</v>
      </c>
      <c r="F218" s="14">
        <f t="shared" si="7"/>
        <v>100</v>
      </c>
    </row>
    <row r="219" spans="2:6" ht="38.25" customHeight="1">
      <c r="B219" s="24" t="s">
        <v>318</v>
      </c>
      <c r="C219" s="13" t="s">
        <v>319</v>
      </c>
      <c r="D219" s="14">
        <f>SUM(D220)</f>
        <v>15000</v>
      </c>
      <c r="E219" s="14">
        <f>SUM(E220)</f>
        <v>15000</v>
      </c>
      <c r="F219" s="14">
        <f t="shared" si="7"/>
        <v>100</v>
      </c>
    </row>
    <row r="220" spans="2:6" ht="38.25" customHeight="1">
      <c r="B220" s="23" t="s">
        <v>320</v>
      </c>
      <c r="C220" s="13" t="s">
        <v>321</v>
      </c>
      <c r="D220" s="14">
        <f>SUM(D221)</f>
        <v>15000</v>
      </c>
      <c r="E220" s="14">
        <f>SUM(E221)</f>
        <v>15000</v>
      </c>
      <c r="F220" s="14">
        <f t="shared" si="7"/>
        <v>100</v>
      </c>
    </row>
    <row r="221" spans="2:6" ht="38.25" customHeight="1">
      <c r="B221" s="22" t="s">
        <v>322</v>
      </c>
      <c r="C221" s="13" t="s">
        <v>323</v>
      </c>
      <c r="D221" s="14">
        <v>15000</v>
      </c>
      <c r="E221" s="14">
        <v>15000</v>
      </c>
      <c r="F221" s="14">
        <f t="shared" si="7"/>
        <v>100</v>
      </c>
    </row>
    <row r="222" spans="2:6" ht="24" customHeight="1" hidden="1">
      <c r="B222" s="12" t="s">
        <v>119</v>
      </c>
      <c r="C222" s="13" t="s">
        <v>253</v>
      </c>
      <c r="D222" s="14">
        <f>SUM(D223)</f>
        <v>0</v>
      </c>
      <c r="E222" s="14">
        <f>SUM(E223)</f>
        <v>0</v>
      </c>
      <c r="F222" s="14" t="e">
        <f t="shared" si="7"/>
        <v>#DIV/0!</v>
      </c>
    </row>
    <row r="223" spans="2:6" ht="19.5" customHeight="1" hidden="1">
      <c r="B223" s="12" t="s">
        <v>120</v>
      </c>
      <c r="C223" s="13" t="s">
        <v>254</v>
      </c>
      <c r="D223" s="14">
        <f>SUM(D224)</f>
        <v>0</v>
      </c>
      <c r="E223" s="14">
        <f>SUM(E224)</f>
        <v>0</v>
      </c>
      <c r="F223" s="14" t="e">
        <f t="shared" si="7"/>
        <v>#DIV/0!</v>
      </c>
    </row>
    <row r="224" spans="2:6" ht="19.5" customHeight="1" hidden="1">
      <c r="B224" s="12" t="s">
        <v>120</v>
      </c>
      <c r="C224" s="13" t="s">
        <v>255</v>
      </c>
      <c r="D224" s="14"/>
      <c r="E224" s="14"/>
      <c r="F224" s="14" t="e">
        <f t="shared" si="7"/>
        <v>#DIV/0!</v>
      </c>
    </row>
    <row r="225" spans="2:6" ht="90" customHeight="1" hidden="1">
      <c r="B225" s="12" t="s">
        <v>208</v>
      </c>
      <c r="C225" s="13" t="s">
        <v>200</v>
      </c>
      <c r="D225" s="14">
        <f aca="true" t="shared" si="9" ref="D225:E227">SUM(D226)</f>
        <v>0</v>
      </c>
      <c r="E225" s="14">
        <f t="shared" si="9"/>
        <v>0</v>
      </c>
      <c r="F225" s="14">
        <v>0</v>
      </c>
    </row>
    <row r="226" spans="2:6" ht="41.25" customHeight="1" hidden="1">
      <c r="B226" s="12" t="s">
        <v>201</v>
      </c>
      <c r="C226" s="13" t="s">
        <v>202</v>
      </c>
      <c r="D226" s="14">
        <f t="shared" si="9"/>
        <v>0</v>
      </c>
      <c r="E226" s="14">
        <f t="shared" si="9"/>
        <v>0</v>
      </c>
      <c r="F226" s="14">
        <v>0</v>
      </c>
    </row>
    <row r="227" spans="2:6" ht="40.5" customHeight="1" hidden="1">
      <c r="B227" s="20" t="s">
        <v>203</v>
      </c>
      <c r="C227" s="13" t="s">
        <v>204</v>
      </c>
      <c r="D227" s="14">
        <f t="shared" si="9"/>
        <v>0</v>
      </c>
      <c r="E227" s="14">
        <f t="shared" si="9"/>
        <v>0</v>
      </c>
      <c r="F227" s="14">
        <v>0</v>
      </c>
    </row>
    <row r="228" spans="2:6" ht="17.25" customHeight="1" hidden="1">
      <c r="B228" s="12" t="s">
        <v>206</v>
      </c>
      <c r="C228" s="13" t="s">
        <v>205</v>
      </c>
      <c r="D228" s="14">
        <v>0</v>
      </c>
      <c r="E228" s="14">
        <v>0</v>
      </c>
      <c r="F228" s="14">
        <v>0</v>
      </c>
    </row>
    <row r="229" spans="2:6" ht="50.25" customHeight="1">
      <c r="B229" s="12" t="s">
        <v>121</v>
      </c>
      <c r="C229" s="13" t="s">
        <v>122</v>
      </c>
      <c r="D229" s="14">
        <f>SUM(D230)</f>
        <v>0</v>
      </c>
      <c r="E229" s="14">
        <f>SUM(E230)</f>
        <v>-16750.1</v>
      </c>
      <c r="F229" s="14">
        <v>0</v>
      </c>
    </row>
    <row r="230" spans="2:6" ht="51.75" customHeight="1">
      <c r="B230" s="23" t="s">
        <v>430</v>
      </c>
      <c r="C230" s="13" t="s">
        <v>429</v>
      </c>
      <c r="D230" s="14">
        <f>SUM(D231)</f>
        <v>0</v>
      </c>
      <c r="E230" s="14">
        <f>SUM(E231)</f>
        <v>-16750.1</v>
      </c>
      <c r="F230" s="14">
        <v>0</v>
      </c>
    </row>
    <row r="231" spans="2:6" ht="57.75" customHeight="1">
      <c r="B231" s="12" t="s">
        <v>209</v>
      </c>
      <c r="C231" s="13" t="s">
        <v>256</v>
      </c>
      <c r="D231" s="14">
        <v>0</v>
      </c>
      <c r="E231" s="14">
        <v>-16750.1</v>
      </c>
      <c r="F231" s="14">
        <v>0</v>
      </c>
    </row>
  </sheetData>
  <sheetProtection/>
  <mergeCells count="1">
    <mergeCell ref="B6:E6"/>
  </mergeCells>
  <hyperlinks>
    <hyperlink ref="B203" r:id="rId1" display="consultantplus://offline/ref=95DE6B81807D4DD652E31F926BB3997B3037B5DA7E8ACC9E82C1AF466D981C37D701EA7EEF1FCF54075B28E261DCVCK"/>
    <hyperlink ref="B204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2020-04-10T04:24:07Z</cp:lastPrinted>
  <dcterms:created xsi:type="dcterms:W3CDTF">2012-04-16T03:38:18Z</dcterms:created>
  <dcterms:modified xsi:type="dcterms:W3CDTF">2020-07-21T04:53:11Z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